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codeName="ThisWorkbook" defaultThemeVersion="124226"/>
  <mc:AlternateContent xmlns:mc="http://schemas.openxmlformats.org/markup-compatibility/2006">
    <mc:Choice Requires="x15">
      <x15ac:absPath xmlns:x15ac="http://schemas.microsoft.com/office/spreadsheetml/2010/11/ac" url="/Users/victoriajones/Downloads/"/>
    </mc:Choice>
  </mc:AlternateContent>
  <xr:revisionPtr revIDLastSave="0" documentId="13_ncr:1_{F77958E7-BD21-324B-A30C-96D7C9E828BE}" xr6:coauthVersionLast="45" xr6:coauthVersionMax="45" xr10:uidLastSave="{00000000-0000-0000-0000-000000000000}"/>
  <bookViews>
    <workbookView xWindow="5400" yWindow="460" windowWidth="21960" windowHeight="17540" tabRatio="844" xr2:uid="{00000000-000D-0000-FFFF-FFFF00000000}"/>
  </bookViews>
  <sheets>
    <sheet name="Overview of the template" sheetId="33" r:id="rId1"/>
    <sheet name="Class 1" sheetId="18" r:id="rId2"/>
    <sheet name="Class 2" sheetId="21" r:id="rId3"/>
    <sheet name="Class 3" sheetId="26" r:id="rId4"/>
    <sheet name="Class 4" sheetId="24" r:id="rId5"/>
    <sheet name="Class 5" sheetId="22" r:id="rId6"/>
    <sheet name="Class 6" sheetId="19" r:id="rId7"/>
    <sheet name="Class 7" sheetId="20" r:id="rId8"/>
    <sheet name="Class 8" sheetId="15" r:id="rId9"/>
    <sheet name="Class 9" sheetId="25" r:id="rId10"/>
    <sheet name="Class 10" sheetId="16" r:id="rId11"/>
    <sheet name="Class 11" sheetId="17" r:id="rId12"/>
    <sheet name="Class 12" sheetId="12" r:id="rId13"/>
    <sheet name="Class 13" sheetId="13" r:id="rId14"/>
    <sheet name="Class 14" sheetId="11" r:id="rId15"/>
    <sheet name="Class 15" sheetId="8" r:id="rId16"/>
    <sheet name="Class 16" sheetId="14" r:id="rId17"/>
    <sheet name="Aggregated scores" sheetId="30" r:id="rId18"/>
    <sheet name="Physical environment" sheetId="32" r:id="rId19"/>
    <sheet name="EHS Fidelity Tool template" sheetId="35" r:id="rId20"/>
  </sheets>
  <externalReferences>
    <externalReference r:id="rId21"/>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5" i="35" l="1"/>
  <c r="C205" i="35"/>
  <c r="C196" i="35"/>
  <c r="C187" i="35"/>
  <c r="C180" i="35"/>
  <c r="C171" i="35"/>
  <c r="C161" i="35"/>
  <c r="C151" i="35"/>
  <c r="C140" i="35"/>
  <c r="C132" i="35"/>
  <c r="I16" i="35" s="1"/>
  <c r="C119" i="35"/>
  <c r="C111" i="35"/>
  <c r="C103" i="35"/>
  <c r="C91" i="35"/>
  <c r="C81" i="35"/>
  <c r="C74" i="35"/>
  <c r="C62" i="35"/>
  <c r="C52" i="35"/>
  <c r="I14" i="35" s="1"/>
  <c r="C34" i="35"/>
  <c r="C26" i="35"/>
  <c r="I18" i="35"/>
  <c r="J18" i="35" s="1"/>
  <c r="C18" i="35"/>
  <c r="I17" i="35"/>
  <c r="J17" i="35" s="1"/>
  <c r="I15" i="35"/>
  <c r="K15" i="35" s="1"/>
  <c r="I13" i="35"/>
  <c r="K13" i="35" s="1"/>
  <c r="K17" i="35" l="1"/>
  <c r="K18" i="35"/>
  <c r="K16" i="35"/>
  <c r="J16" i="35"/>
  <c r="I19" i="35"/>
  <c r="J14" i="35"/>
  <c r="J13" i="35"/>
  <c r="K14" i="35"/>
  <c r="J15" i="35"/>
  <c r="K19" i="35" l="1"/>
  <c r="J19" i="35"/>
  <c r="I20" i="35"/>
  <c r="J20" i="35" l="1"/>
  <c r="K20" i="35"/>
  <c r="G39" i="13" l="1"/>
  <c r="I39" i="13" s="1"/>
  <c r="G37" i="13"/>
  <c r="I37" i="13" s="1"/>
  <c r="G34" i="13"/>
  <c r="I34" i="13" s="1"/>
  <c r="G33" i="13"/>
  <c r="I33" i="13" s="1"/>
  <c r="I32" i="13"/>
  <c r="G32" i="13"/>
  <c r="H32" i="13" s="1"/>
  <c r="G31" i="13"/>
  <c r="I31" i="13" s="1"/>
  <c r="G30" i="13"/>
  <c r="I30" i="13" s="1"/>
  <c r="G29" i="13"/>
  <c r="I29" i="13" s="1"/>
  <c r="I28" i="13"/>
  <c r="G28" i="13"/>
  <c r="H28" i="13" s="1"/>
  <c r="G27" i="13"/>
  <c r="I27" i="13" s="1"/>
  <c r="G26" i="13"/>
  <c r="I26" i="13" s="1"/>
  <c r="G22" i="13"/>
  <c r="I22" i="13" s="1"/>
  <c r="I21" i="13"/>
  <c r="H21" i="13"/>
  <c r="G21" i="13"/>
  <c r="G20" i="13"/>
  <c r="H20" i="13" s="1"/>
  <c r="G17" i="13"/>
  <c r="I17" i="13" s="1"/>
  <c r="G16" i="13"/>
  <c r="I16" i="13" s="1"/>
  <c r="G15" i="13"/>
  <c r="I15" i="13" s="1"/>
  <c r="G14" i="13"/>
  <c r="I14" i="13" s="1"/>
  <c r="G13" i="13"/>
  <c r="I13" i="13" s="1"/>
  <c r="G9" i="13"/>
  <c r="I9" i="13" s="1"/>
  <c r="I8" i="13"/>
  <c r="H8" i="13"/>
  <c r="G8" i="13"/>
  <c r="G7" i="13"/>
  <c r="H7" i="13" s="1"/>
  <c r="G6" i="13"/>
  <c r="I6" i="13" s="1"/>
  <c r="G39" i="11"/>
  <c r="I39" i="11" s="1"/>
  <c r="G37" i="11"/>
  <c r="I37" i="11" s="1"/>
  <c r="G34" i="11"/>
  <c r="I34" i="11" s="1"/>
  <c r="G33" i="11"/>
  <c r="I33" i="11" s="1"/>
  <c r="G32" i="11"/>
  <c r="H32" i="11" s="1"/>
  <c r="G31" i="11"/>
  <c r="I31" i="11" s="1"/>
  <c r="G30" i="11"/>
  <c r="H30" i="11" s="1"/>
  <c r="G29" i="11"/>
  <c r="I29" i="11" s="1"/>
  <c r="G28" i="11"/>
  <c r="H28" i="11" s="1"/>
  <c r="I27" i="11"/>
  <c r="G27" i="11"/>
  <c r="H27" i="11" s="1"/>
  <c r="G26" i="11"/>
  <c r="H26" i="11" s="1"/>
  <c r="G22" i="11"/>
  <c r="H22" i="11" s="1"/>
  <c r="G21" i="11"/>
  <c r="I21" i="11" s="1"/>
  <c r="G20" i="11"/>
  <c r="H20" i="11" s="1"/>
  <c r="I17" i="11"/>
  <c r="G17" i="11"/>
  <c r="H17" i="11" s="1"/>
  <c r="G16" i="11"/>
  <c r="I16" i="11" s="1"/>
  <c r="G15" i="11"/>
  <c r="I15" i="11" s="1"/>
  <c r="G14" i="11"/>
  <c r="I14" i="11" s="1"/>
  <c r="G13" i="11"/>
  <c r="I13" i="11" s="1"/>
  <c r="G9" i="11"/>
  <c r="I9" i="11" s="1"/>
  <c r="G8" i="11"/>
  <c r="I8" i="11" s="1"/>
  <c r="I7" i="11"/>
  <c r="G7" i="11"/>
  <c r="H7" i="11" s="1"/>
  <c r="G6" i="11"/>
  <c r="H6" i="11" s="1"/>
  <c r="G39" i="14"/>
  <c r="I39" i="14" s="1"/>
  <c r="G37" i="14"/>
  <c r="I37" i="14" s="1"/>
  <c r="G34" i="14"/>
  <c r="I34" i="14" s="1"/>
  <c r="G33" i="14"/>
  <c r="I33" i="14" s="1"/>
  <c r="G32" i="14"/>
  <c r="H32" i="14" s="1"/>
  <c r="G31" i="14"/>
  <c r="I31" i="14" s="1"/>
  <c r="G30" i="14"/>
  <c r="I30" i="14" s="1"/>
  <c r="G29" i="14"/>
  <c r="I29" i="14" s="1"/>
  <c r="G28" i="14"/>
  <c r="H28" i="14" s="1"/>
  <c r="G27" i="14"/>
  <c r="I27" i="14" s="1"/>
  <c r="G26" i="14"/>
  <c r="I26" i="14" s="1"/>
  <c r="G22" i="14"/>
  <c r="I22" i="14" s="1"/>
  <c r="G21" i="14"/>
  <c r="H21" i="14" s="1"/>
  <c r="I20" i="14"/>
  <c r="H20" i="14"/>
  <c r="G20" i="14"/>
  <c r="G17" i="14"/>
  <c r="H20" i="32" s="1"/>
  <c r="G16" i="14"/>
  <c r="I16" i="14" s="1"/>
  <c r="G15" i="14"/>
  <c r="I15" i="14" s="1"/>
  <c r="G14" i="14"/>
  <c r="I14" i="14" s="1"/>
  <c r="G13" i="14"/>
  <c r="I13" i="14" s="1"/>
  <c r="G9" i="14"/>
  <c r="I9" i="14" s="1"/>
  <c r="I8" i="14"/>
  <c r="G8" i="14"/>
  <c r="H8" i="14" s="1"/>
  <c r="I7" i="14"/>
  <c r="H7" i="14"/>
  <c r="G7" i="14"/>
  <c r="G6" i="14"/>
  <c r="I6" i="14" s="1"/>
  <c r="I6" i="11" l="1"/>
  <c r="I20" i="11"/>
  <c r="I28" i="11"/>
  <c r="H31" i="11"/>
  <c r="I7" i="13"/>
  <c r="I20" i="13"/>
  <c r="H29" i="13"/>
  <c r="H31" i="13"/>
  <c r="H18" i="32"/>
  <c r="I21" i="14"/>
  <c r="H27" i="14"/>
  <c r="I32" i="14"/>
  <c r="H6" i="13"/>
  <c r="I28" i="14"/>
  <c r="H31" i="14"/>
  <c r="I32" i="11"/>
  <c r="H27" i="13"/>
  <c r="F20" i="32"/>
  <c r="E20" i="32"/>
  <c r="H14" i="14"/>
  <c r="D20" i="32"/>
  <c r="H16" i="11"/>
  <c r="G18" i="32"/>
  <c r="F18" i="32"/>
  <c r="E18" i="32"/>
  <c r="D18" i="32"/>
  <c r="H17" i="32"/>
  <c r="H17" i="13"/>
  <c r="H16" i="13"/>
  <c r="G17" i="32"/>
  <c r="F17" i="32"/>
  <c r="H14" i="13"/>
  <c r="E17" i="32"/>
  <c r="D17" i="32"/>
  <c r="H17" i="14"/>
  <c r="I17" i="14"/>
  <c r="H16" i="14"/>
  <c r="G20" i="32"/>
  <c r="H9" i="13"/>
  <c r="H10" i="13" s="1"/>
  <c r="H13" i="13"/>
  <c r="H15" i="13"/>
  <c r="H22" i="13"/>
  <c r="H23" i="13" s="1"/>
  <c r="H26" i="13"/>
  <c r="H30" i="13"/>
  <c r="H34" i="13"/>
  <c r="H39" i="13"/>
  <c r="H33" i="13"/>
  <c r="H37" i="13"/>
  <c r="H9" i="11"/>
  <c r="H13" i="11"/>
  <c r="H21" i="11"/>
  <c r="H23" i="11" s="1"/>
  <c r="I22" i="11"/>
  <c r="I26" i="11"/>
  <c r="H29" i="11"/>
  <c r="H35" i="11" s="1"/>
  <c r="J35" i="11" s="1"/>
  <c r="I30" i="11"/>
  <c r="H37" i="11"/>
  <c r="H15" i="11"/>
  <c r="H34" i="11"/>
  <c r="H39" i="11"/>
  <c r="H8" i="11"/>
  <c r="H14" i="11"/>
  <c r="H33" i="11"/>
  <c r="H6" i="14"/>
  <c r="H9" i="14"/>
  <c r="H13" i="14"/>
  <c r="H15" i="14"/>
  <c r="H22" i="14"/>
  <c r="H23" i="14" s="1"/>
  <c r="H26" i="14"/>
  <c r="H30" i="14"/>
  <c r="H34" i="14"/>
  <c r="H39" i="14"/>
  <c r="H29" i="14"/>
  <c r="H33" i="14"/>
  <c r="H37" i="14"/>
  <c r="G39" i="8"/>
  <c r="I39" i="8" s="1"/>
  <c r="G37" i="8"/>
  <c r="I37" i="8" s="1"/>
  <c r="G34" i="8"/>
  <c r="I34" i="8" s="1"/>
  <c r="G33" i="8"/>
  <c r="I33" i="8" s="1"/>
  <c r="G32" i="8"/>
  <c r="H32" i="8" s="1"/>
  <c r="G31" i="8"/>
  <c r="I31" i="8" s="1"/>
  <c r="G30" i="8"/>
  <c r="I30" i="8" s="1"/>
  <c r="G29" i="8"/>
  <c r="I29" i="8" s="1"/>
  <c r="G28" i="8"/>
  <c r="I28" i="8" s="1"/>
  <c r="H27" i="8"/>
  <c r="G27" i="8"/>
  <c r="I27" i="8" s="1"/>
  <c r="G26" i="8"/>
  <c r="I26" i="8" s="1"/>
  <c r="G22" i="8"/>
  <c r="I22" i="8" s="1"/>
  <c r="I21" i="8"/>
  <c r="G21" i="8"/>
  <c r="H21" i="8" s="1"/>
  <c r="H20" i="8"/>
  <c r="G20" i="8"/>
  <c r="I20" i="8" s="1"/>
  <c r="G17" i="8"/>
  <c r="H19" i="32" s="1"/>
  <c r="G16" i="8"/>
  <c r="H16" i="8" s="1"/>
  <c r="G15" i="8"/>
  <c r="G14" i="8"/>
  <c r="E19" i="32" s="1"/>
  <c r="G13" i="8"/>
  <c r="G9" i="8"/>
  <c r="I9" i="8" s="1"/>
  <c r="I8" i="8"/>
  <c r="G8" i="8"/>
  <c r="H8" i="8" s="1"/>
  <c r="H7" i="8"/>
  <c r="G7" i="8"/>
  <c r="I7" i="8" s="1"/>
  <c r="G6" i="8"/>
  <c r="I6" i="8" s="1"/>
  <c r="G39" i="12"/>
  <c r="I39" i="12" s="1"/>
  <c r="G37" i="12"/>
  <c r="I37" i="12" s="1"/>
  <c r="G34" i="12"/>
  <c r="I34" i="12" s="1"/>
  <c r="G33" i="12"/>
  <c r="I33" i="12" s="1"/>
  <c r="G32" i="12"/>
  <c r="H32" i="12" s="1"/>
  <c r="G31" i="12"/>
  <c r="I31" i="12" s="1"/>
  <c r="G30" i="12"/>
  <c r="I30" i="12" s="1"/>
  <c r="G29" i="12"/>
  <c r="I29" i="12" s="1"/>
  <c r="G28" i="12"/>
  <c r="H28" i="12" s="1"/>
  <c r="G27" i="12"/>
  <c r="I27" i="12" s="1"/>
  <c r="G26" i="12"/>
  <c r="I26" i="12" s="1"/>
  <c r="G22" i="12"/>
  <c r="I22" i="12" s="1"/>
  <c r="H21" i="12"/>
  <c r="G21" i="12"/>
  <c r="I21" i="12" s="1"/>
  <c r="G20" i="12"/>
  <c r="I20" i="12" s="1"/>
  <c r="G17" i="12"/>
  <c r="G16" i="12"/>
  <c r="G15" i="12"/>
  <c r="G14" i="12"/>
  <c r="G13" i="12"/>
  <c r="G9" i="12"/>
  <c r="I9" i="12" s="1"/>
  <c r="G8" i="12"/>
  <c r="I8" i="12" s="1"/>
  <c r="G7" i="12"/>
  <c r="I7" i="12" s="1"/>
  <c r="G6" i="12"/>
  <c r="I6" i="12" s="1"/>
  <c r="G39" i="17"/>
  <c r="I39" i="17" s="1"/>
  <c r="G37" i="17"/>
  <c r="I37" i="17" s="1"/>
  <c r="G34" i="17"/>
  <c r="I34" i="17" s="1"/>
  <c r="G33" i="17"/>
  <c r="I33" i="17" s="1"/>
  <c r="G32" i="17"/>
  <c r="H32" i="17" s="1"/>
  <c r="G31" i="17"/>
  <c r="H31" i="17" s="1"/>
  <c r="H30" i="17"/>
  <c r="G30" i="17"/>
  <c r="I30" i="17" s="1"/>
  <c r="G29" i="17"/>
  <c r="I29" i="17" s="1"/>
  <c r="G28" i="17"/>
  <c r="H28" i="17" s="1"/>
  <c r="I27" i="17"/>
  <c r="G27" i="17"/>
  <c r="H27" i="17" s="1"/>
  <c r="G26" i="17"/>
  <c r="H26" i="17" s="1"/>
  <c r="G22" i="17"/>
  <c r="I22" i="17" s="1"/>
  <c r="G21" i="17"/>
  <c r="I21" i="17" s="1"/>
  <c r="G20" i="17"/>
  <c r="H20" i="17" s="1"/>
  <c r="G17" i="17"/>
  <c r="G16" i="17"/>
  <c r="G15" i="17"/>
  <c r="G14" i="17"/>
  <c r="G13" i="17"/>
  <c r="G9" i="17"/>
  <c r="H9" i="17" s="1"/>
  <c r="G8" i="17"/>
  <c r="I8" i="17" s="1"/>
  <c r="G7" i="17"/>
  <c r="H7" i="17" s="1"/>
  <c r="G6" i="17"/>
  <c r="I6" i="17" s="1"/>
  <c r="G39" i="16"/>
  <c r="I39" i="16" s="1"/>
  <c r="G37" i="16"/>
  <c r="I37" i="16" s="1"/>
  <c r="G34" i="16"/>
  <c r="I34" i="16" s="1"/>
  <c r="G33" i="16"/>
  <c r="I33" i="16" s="1"/>
  <c r="G32" i="16"/>
  <c r="H32" i="16" s="1"/>
  <c r="G31" i="16"/>
  <c r="H31" i="16" s="1"/>
  <c r="G30" i="16"/>
  <c r="I30" i="16" s="1"/>
  <c r="G29" i="16"/>
  <c r="I29" i="16" s="1"/>
  <c r="G28" i="16"/>
  <c r="H28" i="16" s="1"/>
  <c r="G27" i="16"/>
  <c r="H27" i="16" s="1"/>
  <c r="G26" i="16"/>
  <c r="I26" i="16" s="1"/>
  <c r="G22" i="16"/>
  <c r="I22" i="16" s="1"/>
  <c r="G21" i="16"/>
  <c r="I21" i="16" s="1"/>
  <c r="G20" i="16"/>
  <c r="H20" i="16" s="1"/>
  <c r="G17" i="16"/>
  <c r="G16" i="16"/>
  <c r="G15" i="16"/>
  <c r="G14" i="16"/>
  <c r="G13" i="16"/>
  <c r="G9" i="16"/>
  <c r="I9" i="16" s="1"/>
  <c r="G8" i="16"/>
  <c r="I8" i="16" s="1"/>
  <c r="G7" i="16"/>
  <c r="H7" i="16" s="1"/>
  <c r="G6" i="16"/>
  <c r="I6" i="16" s="1"/>
  <c r="G39" i="25"/>
  <c r="I39" i="25" s="1"/>
  <c r="G37" i="25"/>
  <c r="I37" i="25" s="1"/>
  <c r="G34" i="25"/>
  <c r="I34" i="25" s="1"/>
  <c r="G33" i="25"/>
  <c r="I33" i="25" s="1"/>
  <c r="G32" i="25"/>
  <c r="I32" i="25" s="1"/>
  <c r="G31" i="25"/>
  <c r="I31" i="25" s="1"/>
  <c r="G30" i="25"/>
  <c r="H30" i="25" s="1"/>
  <c r="G29" i="25"/>
  <c r="I29" i="25" s="1"/>
  <c r="H28" i="25"/>
  <c r="G28" i="25"/>
  <c r="I28" i="25" s="1"/>
  <c r="G27" i="25"/>
  <c r="I27" i="25" s="1"/>
  <c r="G26" i="25"/>
  <c r="H26" i="25" s="1"/>
  <c r="G22" i="25"/>
  <c r="H22" i="25" s="1"/>
  <c r="G21" i="25"/>
  <c r="I21" i="25" s="1"/>
  <c r="G20" i="25"/>
  <c r="I20" i="25" s="1"/>
  <c r="G17" i="25"/>
  <c r="H17" i="25" s="1"/>
  <c r="G16" i="25"/>
  <c r="G15" i="25"/>
  <c r="G14" i="25"/>
  <c r="G13" i="25"/>
  <c r="G9" i="25"/>
  <c r="H9" i="25" s="1"/>
  <c r="G8" i="25"/>
  <c r="H8" i="25" s="1"/>
  <c r="G7" i="25"/>
  <c r="I7" i="25" s="1"/>
  <c r="G6" i="25"/>
  <c r="I6" i="25" s="1"/>
  <c r="G39" i="15"/>
  <c r="H39" i="15" s="1"/>
  <c r="G37" i="15"/>
  <c r="I37" i="15" s="1"/>
  <c r="G34" i="15"/>
  <c r="H34" i="15" s="1"/>
  <c r="G33" i="15"/>
  <c r="I33" i="15" s="1"/>
  <c r="G32" i="15"/>
  <c r="H32" i="15" s="1"/>
  <c r="G31" i="15"/>
  <c r="I31" i="15" s="1"/>
  <c r="G30" i="15"/>
  <c r="I30" i="15" s="1"/>
  <c r="G29" i="15"/>
  <c r="I29" i="15" s="1"/>
  <c r="G28" i="15"/>
  <c r="H28" i="15" s="1"/>
  <c r="G27" i="15"/>
  <c r="I27" i="15" s="1"/>
  <c r="G26" i="15"/>
  <c r="H26" i="15" s="1"/>
  <c r="I22" i="15"/>
  <c r="H22" i="15"/>
  <c r="G22" i="15"/>
  <c r="G21" i="15"/>
  <c r="I21" i="15" s="1"/>
  <c r="G20" i="15"/>
  <c r="H20" i="15" s="1"/>
  <c r="G17" i="15"/>
  <c r="G16" i="15"/>
  <c r="H15" i="15"/>
  <c r="G15" i="15"/>
  <c r="F12" i="32" s="1"/>
  <c r="G14" i="15"/>
  <c r="G13" i="15"/>
  <c r="G9" i="15"/>
  <c r="I9" i="15" s="1"/>
  <c r="G8" i="15"/>
  <c r="I8" i="15" s="1"/>
  <c r="G7" i="15"/>
  <c r="H7" i="15" s="1"/>
  <c r="G6" i="15"/>
  <c r="H6" i="15" s="1"/>
  <c r="G39" i="20"/>
  <c r="I39" i="20" s="1"/>
  <c r="G37" i="20"/>
  <c r="I37" i="20" s="1"/>
  <c r="G34" i="20"/>
  <c r="I34" i="20" s="1"/>
  <c r="G33" i="20"/>
  <c r="I33" i="20" s="1"/>
  <c r="G32" i="20"/>
  <c r="H32" i="20" s="1"/>
  <c r="G31" i="20"/>
  <c r="I31" i="20" s="1"/>
  <c r="G30" i="20"/>
  <c r="I30" i="20" s="1"/>
  <c r="G29" i="20"/>
  <c r="I29" i="20" s="1"/>
  <c r="G28" i="20"/>
  <c r="H28" i="20" s="1"/>
  <c r="I27" i="20"/>
  <c r="G27" i="20"/>
  <c r="H27" i="20" s="1"/>
  <c r="G26" i="20"/>
  <c r="I26" i="20" s="1"/>
  <c r="G22" i="20"/>
  <c r="I22" i="20" s="1"/>
  <c r="G21" i="20"/>
  <c r="I21" i="20" s="1"/>
  <c r="G20" i="20"/>
  <c r="H20" i="20" s="1"/>
  <c r="G17" i="20"/>
  <c r="G16" i="20"/>
  <c r="G15" i="20"/>
  <c r="G14" i="20"/>
  <c r="G13" i="20"/>
  <c r="G9" i="20"/>
  <c r="I9" i="20" s="1"/>
  <c r="G8" i="20"/>
  <c r="I8" i="20" s="1"/>
  <c r="G7" i="20"/>
  <c r="H7" i="20" s="1"/>
  <c r="G6" i="20"/>
  <c r="I6" i="20" s="1"/>
  <c r="G39" i="19"/>
  <c r="I39" i="19" s="1"/>
  <c r="G37" i="19"/>
  <c r="I37" i="19" s="1"/>
  <c r="G34" i="19"/>
  <c r="I34" i="19" s="1"/>
  <c r="G33" i="19"/>
  <c r="I33" i="19" s="1"/>
  <c r="G32" i="19"/>
  <c r="H32" i="19" s="1"/>
  <c r="G31" i="19"/>
  <c r="I31" i="19" s="1"/>
  <c r="G30" i="19"/>
  <c r="I30" i="19" s="1"/>
  <c r="G29" i="19"/>
  <c r="I29" i="19" s="1"/>
  <c r="G28" i="19"/>
  <c r="H28" i="19" s="1"/>
  <c r="G27" i="19"/>
  <c r="I27" i="19" s="1"/>
  <c r="G26" i="19"/>
  <c r="I26" i="19" s="1"/>
  <c r="G22" i="19"/>
  <c r="I22" i="19" s="1"/>
  <c r="G21" i="19"/>
  <c r="I21" i="19" s="1"/>
  <c r="G20" i="19"/>
  <c r="H20" i="19" s="1"/>
  <c r="I17" i="19"/>
  <c r="G17" i="19"/>
  <c r="G16" i="19"/>
  <c r="G15" i="19"/>
  <c r="G14" i="19"/>
  <c r="G13" i="19"/>
  <c r="G9" i="19"/>
  <c r="I9" i="19" s="1"/>
  <c r="G8" i="19"/>
  <c r="I8" i="19" s="1"/>
  <c r="G7" i="19"/>
  <c r="H7" i="19" s="1"/>
  <c r="G6" i="19"/>
  <c r="I6" i="19" s="1"/>
  <c r="G39" i="22"/>
  <c r="I39" i="22" s="1"/>
  <c r="G37" i="22"/>
  <c r="H37" i="22" s="1"/>
  <c r="G34" i="22"/>
  <c r="I34" i="22" s="1"/>
  <c r="I33" i="22"/>
  <c r="G33" i="22"/>
  <c r="H33" i="22" s="1"/>
  <c r="G32" i="22"/>
  <c r="H32" i="22" s="1"/>
  <c r="G31" i="22"/>
  <c r="I31" i="22" s="1"/>
  <c r="G30" i="22"/>
  <c r="I30" i="22" s="1"/>
  <c r="G29" i="22"/>
  <c r="H29" i="22" s="1"/>
  <c r="G28" i="22"/>
  <c r="I28" i="22" s="1"/>
  <c r="G27" i="22"/>
  <c r="I27" i="22" s="1"/>
  <c r="G26" i="22"/>
  <c r="I26" i="22" s="1"/>
  <c r="G22" i="22"/>
  <c r="I22" i="22" s="1"/>
  <c r="G21" i="22"/>
  <c r="H21" i="22" s="1"/>
  <c r="G20" i="22"/>
  <c r="I20" i="22" s="1"/>
  <c r="G17" i="22"/>
  <c r="G16" i="22"/>
  <c r="G15" i="22"/>
  <c r="G14" i="22"/>
  <c r="G13" i="22"/>
  <c r="G9" i="22"/>
  <c r="I9" i="22" s="1"/>
  <c r="G8" i="22"/>
  <c r="I8" i="22" s="1"/>
  <c r="G7" i="22"/>
  <c r="H7" i="22" s="1"/>
  <c r="G6" i="22"/>
  <c r="I6" i="22" s="1"/>
  <c r="G39" i="24"/>
  <c r="I39" i="24" s="1"/>
  <c r="G37" i="24"/>
  <c r="I37" i="24" s="1"/>
  <c r="G34" i="24"/>
  <c r="I34" i="24" s="1"/>
  <c r="G33" i="24"/>
  <c r="I33" i="24" s="1"/>
  <c r="G32" i="24"/>
  <c r="H32" i="24" s="1"/>
  <c r="G31" i="24"/>
  <c r="I31" i="24" s="1"/>
  <c r="G30" i="24"/>
  <c r="I30" i="24" s="1"/>
  <c r="G29" i="24"/>
  <c r="I29" i="24" s="1"/>
  <c r="G28" i="24"/>
  <c r="H28" i="24" s="1"/>
  <c r="I27" i="24"/>
  <c r="H27" i="24"/>
  <c r="G27" i="24"/>
  <c r="G26" i="24"/>
  <c r="I26" i="24" s="1"/>
  <c r="G22" i="24"/>
  <c r="I22" i="24" s="1"/>
  <c r="G21" i="24"/>
  <c r="I21" i="24" s="1"/>
  <c r="G20" i="24"/>
  <c r="H20" i="24" s="1"/>
  <c r="G17" i="24"/>
  <c r="G16" i="24"/>
  <c r="G15" i="24"/>
  <c r="G14" i="24"/>
  <c r="G13" i="24"/>
  <c r="G9" i="24"/>
  <c r="H9" i="24" s="1"/>
  <c r="G8" i="24"/>
  <c r="I8" i="24" s="1"/>
  <c r="G7" i="24"/>
  <c r="H7" i="24" s="1"/>
  <c r="G6" i="24"/>
  <c r="H6" i="24" s="1"/>
  <c r="G39" i="26"/>
  <c r="I39" i="26" s="1"/>
  <c r="G37" i="26"/>
  <c r="H37" i="26" s="1"/>
  <c r="G34" i="26"/>
  <c r="I34" i="26" s="1"/>
  <c r="G33" i="26"/>
  <c r="H33" i="26" s="1"/>
  <c r="G32" i="26"/>
  <c r="I32" i="26" s="1"/>
  <c r="G31" i="26"/>
  <c r="I31" i="26" s="1"/>
  <c r="G30" i="26"/>
  <c r="I30" i="26" s="1"/>
  <c r="G29" i="26"/>
  <c r="H29" i="26" s="1"/>
  <c r="G28" i="26"/>
  <c r="I28" i="26" s="1"/>
  <c r="G27" i="26"/>
  <c r="I27" i="26" s="1"/>
  <c r="G26" i="26"/>
  <c r="I26" i="26" s="1"/>
  <c r="G22" i="26"/>
  <c r="I22" i="26" s="1"/>
  <c r="G21" i="26"/>
  <c r="H21" i="26" s="1"/>
  <c r="G20" i="26"/>
  <c r="I20" i="26" s="1"/>
  <c r="G17" i="26"/>
  <c r="G16" i="26"/>
  <c r="G15" i="26"/>
  <c r="G14" i="26"/>
  <c r="G13" i="26"/>
  <c r="G9" i="26"/>
  <c r="I9" i="26" s="1"/>
  <c r="G8" i="26"/>
  <c r="H8" i="26" s="1"/>
  <c r="G7" i="26"/>
  <c r="I7" i="26" s="1"/>
  <c r="G6" i="26"/>
  <c r="I6" i="26" s="1"/>
  <c r="G39" i="21"/>
  <c r="I39" i="21" s="1"/>
  <c r="G37" i="21"/>
  <c r="I37" i="21" s="1"/>
  <c r="G34" i="21"/>
  <c r="I34" i="21" s="1"/>
  <c r="G33" i="21"/>
  <c r="I33" i="21" s="1"/>
  <c r="G32" i="21"/>
  <c r="H32" i="21" s="1"/>
  <c r="G31" i="21"/>
  <c r="H31" i="21" s="1"/>
  <c r="G30" i="21"/>
  <c r="I30" i="21" s="1"/>
  <c r="G29" i="21"/>
  <c r="I29" i="21" s="1"/>
  <c r="G28" i="21"/>
  <c r="H28" i="21" s="1"/>
  <c r="I27" i="21"/>
  <c r="H27" i="21"/>
  <c r="G27" i="21"/>
  <c r="G26" i="21"/>
  <c r="H26" i="21" s="1"/>
  <c r="G22" i="21"/>
  <c r="H22" i="21" s="1"/>
  <c r="G21" i="21"/>
  <c r="I21" i="21" s="1"/>
  <c r="G20" i="21"/>
  <c r="I20" i="21" s="1"/>
  <c r="G17" i="21"/>
  <c r="I17" i="21" s="1"/>
  <c r="I16" i="21"/>
  <c r="H16" i="21"/>
  <c r="G16" i="21"/>
  <c r="G6" i="32" s="1"/>
  <c r="G15" i="21"/>
  <c r="G14" i="21"/>
  <c r="G13" i="21"/>
  <c r="G9" i="21"/>
  <c r="H9" i="21" s="1"/>
  <c r="G8" i="21"/>
  <c r="I8" i="21" s="1"/>
  <c r="I7" i="21"/>
  <c r="G7" i="21"/>
  <c r="H7" i="21" s="1"/>
  <c r="G6" i="21"/>
  <c r="H6" i="21" s="1"/>
  <c r="G39" i="18"/>
  <c r="I39" i="18" s="1"/>
  <c r="G37" i="18"/>
  <c r="I37" i="18" s="1"/>
  <c r="G34" i="18"/>
  <c r="I34" i="18" s="1"/>
  <c r="G33" i="18"/>
  <c r="I33" i="18" s="1"/>
  <c r="G32" i="18"/>
  <c r="H32" i="18" s="1"/>
  <c r="G31" i="18"/>
  <c r="I31" i="18" s="1"/>
  <c r="G30" i="18"/>
  <c r="I30" i="18" s="1"/>
  <c r="G29" i="18"/>
  <c r="I29" i="18" s="1"/>
  <c r="G28" i="18"/>
  <c r="H28" i="18" s="1"/>
  <c r="G27" i="18"/>
  <c r="I27" i="18" s="1"/>
  <c r="G26" i="18"/>
  <c r="I26" i="18" s="1"/>
  <c r="G22" i="18"/>
  <c r="I22" i="18" s="1"/>
  <c r="G21" i="18"/>
  <c r="H21" i="18" s="1"/>
  <c r="I20" i="18"/>
  <c r="G20" i="18"/>
  <c r="H20" i="18" s="1"/>
  <c r="H17" i="18"/>
  <c r="G17" i="18"/>
  <c r="H5" i="32" s="1"/>
  <c r="G16" i="18"/>
  <c r="G15" i="18"/>
  <c r="I14" i="18"/>
  <c r="G14" i="18"/>
  <c r="G13" i="18"/>
  <c r="G9" i="18"/>
  <c r="I9" i="18" s="1"/>
  <c r="I8" i="18"/>
  <c r="G8" i="18"/>
  <c r="H8" i="18" s="1"/>
  <c r="G7" i="18"/>
  <c r="I7" i="18" s="1"/>
  <c r="G6" i="18"/>
  <c r="I6" i="18" s="1"/>
  <c r="I15" i="21" l="1"/>
  <c r="F6" i="32"/>
  <c r="I13" i="26"/>
  <c r="D7" i="32"/>
  <c r="H13" i="24"/>
  <c r="D8" i="32"/>
  <c r="H17" i="24"/>
  <c r="H8" i="32"/>
  <c r="I13" i="22"/>
  <c r="D9" i="32"/>
  <c r="H17" i="22"/>
  <c r="H9" i="32"/>
  <c r="I15" i="19"/>
  <c r="F10" i="32"/>
  <c r="I13" i="20"/>
  <c r="D11" i="32"/>
  <c r="H17" i="20"/>
  <c r="H11" i="32"/>
  <c r="I15" i="18"/>
  <c r="F5" i="32"/>
  <c r="I17" i="18"/>
  <c r="I28" i="18"/>
  <c r="H31" i="18"/>
  <c r="I31" i="21"/>
  <c r="H14" i="26"/>
  <c r="E7" i="32"/>
  <c r="I14" i="24"/>
  <c r="E8" i="32"/>
  <c r="I17" i="24"/>
  <c r="H8" i="22"/>
  <c r="H14" i="22"/>
  <c r="E9" i="32"/>
  <c r="H6" i="19"/>
  <c r="I16" i="19"/>
  <c r="G10" i="32"/>
  <c r="H27" i="19"/>
  <c r="I14" i="20"/>
  <c r="E11" i="32"/>
  <c r="H13" i="15"/>
  <c r="D12" i="32"/>
  <c r="I15" i="15"/>
  <c r="H37" i="15"/>
  <c r="H32" i="25"/>
  <c r="I9" i="17"/>
  <c r="H29" i="8"/>
  <c r="H31" i="8"/>
  <c r="I17" i="26"/>
  <c r="H7" i="32"/>
  <c r="I13" i="18"/>
  <c r="D5" i="32"/>
  <c r="I16" i="18"/>
  <c r="G5" i="32"/>
  <c r="H13" i="21"/>
  <c r="D6" i="32"/>
  <c r="I8" i="26"/>
  <c r="I15" i="26"/>
  <c r="F7" i="32"/>
  <c r="I37" i="26"/>
  <c r="I15" i="24"/>
  <c r="F8" i="32"/>
  <c r="I15" i="22"/>
  <c r="F9" i="32"/>
  <c r="I13" i="19"/>
  <c r="D10" i="32"/>
  <c r="H17" i="19"/>
  <c r="H10" i="32"/>
  <c r="I15" i="20"/>
  <c r="F11" i="32"/>
  <c r="I14" i="15"/>
  <c r="E12" i="32"/>
  <c r="I16" i="15"/>
  <c r="G12" i="32"/>
  <c r="I26" i="15"/>
  <c r="H29" i="15"/>
  <c r="H21" i="25"/>
  <c r="H9" i="16"/>
  <c r="I27" i="16"/>
  <c r="H30" i="16"/>
  <c r="H6" i="8"/>
  <c r="H28" i="8"/>
  <c r="I17" i="32"/>
  <c r="H17" i="21"/>
  <c r="H6" i="32"/>
  <c r="H14" i="18"/>
  <c r="E5" i="32"/>
  <c r="I14" i="21"/>
  <c r="E6" i="32"/>
  <c r="I16" i="26"/>
  <c r="G7" i="32"/>
  <c r="I16" i="24"/>
  <c r="G8" i="32"/>
  <c r="I16" i="22"/>
  <c r="G9" i="32"/>
  <c r="I14" i="19"/>
  <c r="E10" i="32"/>
  <c r="I16" i="20"/>
  <c r="G11" i="32"/>
  <c r="H17" i="15"/>
  <c r="H12" i="32"/>
  <c r="H16" i="16"/>
  <c r="G14" i="32"/>
  <c r="H8" i="12"/>
  <c r="I32" i="8"/>
  <c r="H10" i="11"/>
  <c r="I20" i="32"/>
  <c r="H17" i="8"/>
  <c r="I17" i="8"/>
  <c r="I16" i="8"/>
  <c r="G19" i="32"/>
  <c r="I15" i="8"/>
  <c r="F19" i="32"/>
  <c r="I14" i="8"/>
  <c r="H14" i="8"/>
  <c r="I13" i="8"/>
  <c r="D19" i="32"/>
  <c r="I19" i="32" s="1"/>
  <c r="I18" i="32"/>
  <c r="H18" i="13"/>
  <c r="H17" i="12"/>
  <c r="H16" i="32"/>
  <c r="I16" i="12"/>
  <c r="G16" i="32"/>
  <c r="I15" i="12"/>
  <c r="F16" i="32"/>
  <c r="I14" i="12"/>
  <c r="E16" i="32"/>
  <c r="I13" i="12"/>
  <c r="D16" i="32"/>
  <c r="H17" i="17"/>
  <c r="H15" i="32"/>
  <c r="H16" i="17"/>
  <c r="G15" i="32"/>
  <c r="I15" i="17"/>
  <c r="F15" i="32"/>
  <c r="I14" i="17"/>
  <c r="E15" i="32"/>
  <c r="I13" i="17"/>
  <c r="D15" i="32"/>
  <c r="H17" i="16"/>
  <c r="H14" i="32"/>
  <c r="I15" i="16"/>
  <c r="F14" i="32"/>
  <c r="I14" i="16"/>
  <c r="E14" i="32"/>
  <c r="I13" i="16"/>
  <c r="D14" i="32"/>
  <c r="I17" i="25"/>
  <c r="H13" i="32"/>
  <c r="I16" i="25"/>
  <c r="G13" i="32"/>
  <c r="H15" i="25"/>
  <c r="F13" i="32"/>
  <c r="I14" i="25"/>
  <c r="E13" i="32"/>
  <c r="H13" i="25"/>
  <c r="D13" i="32"/>
  <c r="I13" i="32" s="1"/>
  <c r="I13" i="25"/>
  <c r="I8" i="25"/>
  <c r="H18" i="14"/>
  <c r="I13" i="15"/>
  <c r="H9" i="15"/>
  <c r="I17" i="20"/>
  <c r="H6" i="20"/>
  <c r="I37" i="22"/>
  <c r="I29" i="22"/>
  <c r="H28" i="22"/>
  <c r="I17" i="22"/>
  <c r="I6" i="24"/>
  <c r="H28" i="26"/>
  <c r="H20" i="26"/>
  <c r="H17" i="26"/>
  <c r="I14" i="26"/>
  <c r="H7" i="12"/>
  <c r="H14" i="12"/>
  <c r="H16" i="12"/>
  <c r="H20" i="12"/>
  <c r="H27" i="12"/>
  <c r="I32" i="12"/>
  <c r="H6" i="12"/>
  <c r="I17" i="12"/>
  <c r="I28" i="12"/>
  <c r="H31" i="12"/>
  <c r="I16" i="17"/>
  <c r="H6" i="17"/>
  <c r="H13" i="17"/>
  <c r="H15" i="17"/>
  <c r="H22" i="17"/>
  <c r="I26" i="17"/>
  <c r="I31" i="17"/>
  <c r="H34" i="17"/>
  <c r="I16" i="16"/>
  <c r="H26" i="16"/>
  <c r="H6" i="16"/>
  <c r="H10" i="16" s="1"/>
  <c r="H13" i="16"/>
  <c r="H15" i="16"/>
  <c r="H22" i="16"/>
  <c r="I31" i="16"/>
  <c r="H34" i="16"/>
  <c r="H7" i="25"/>
  <c r="I15" i="25"/>
  <c r="I26" i="25"/>
  <c r="I30" i="25"/>
  <c r="I9" i="25"/>
  <c r="H14" i="25"/>
  <c r="H20" i="25"/>
  <c r="H23" i="25" s="1"/>
  <c r="H29" i="25"/>
  <c r="H33" i="25"/>
  <c r="H37" i="25"/>
  <c r="I22" i="25"/>
  <c r="I34" i="15"/>
  <c r="I39" i="15"/>
  <c r="H8" i="15"/>
  <c r="H10" i="15" s="1"/>
  <c r="K11" i="15" s="1"/>
  <c r="L11" i="15" s="1"/>
  <c r="H14" i="15"/>
  <c r="H21" i="15"/>
  <c r="H23" i="15" s="1"/>
  <c r="H30" i="15"/>
  <c r="I6" i="15"/>
  <c r="H33" i="15"/>
  <c r="H16" i="20"/>
  <c r="I32" i="20"/>
  <c r="I7" i="20"/>
  <c r="I20" i="20"/>
  <c r="I28" i="20"/>
  <c r="H31" i="20"/>
  <c r="H16" i="19"/>
  <c r="I32" i="19"/>
  <c r="I7" i="19"/>
  <c r="I20" i="19"/>
  <c r="I28" i="19"/>
  <c r="H31" i="19"/>
  <c r="I7" i="22"/>
  <c r="I14" i="22"/>
  <c r="H20" i="22"/>
  <c r="I21" i="22"/>
  <c r="H27" i="22"/>
  <c r="H16" i="22"/>
  <c r="I32" i="22"/>
  <c r="H6" i="22"/>
  <c r="H31" i="22"/>
  <c r="H16" i="24"/>
  <c r="I32" i="24"/>
  <c r="I7" i="24"/>
  <c r="I20" i="24"/>
  <c r="I28" i="24"/>
  <c r="H31" i="24"/>
  <c r="H7" i="26"/>
  <c r="I33" i="26"/>
  <c r="I21" i="26"/>
  <c r="I29" i="26"/>
  <c r="H32" i="26"/>
  <c r="I6" i="21"/>
  <c r="H20" i="21"/>
  <c r="I32" i="21"/>
  <c r="I28" i="21"/>
  <c r="I21" i="18"/>
  <c r="I32" i="18"/>
  <c r="K11" i="13"/>
  <c r="L11" i="13" s="1"/>
  <c r="H35" i="13"/>
  <c r="J35" i="13" s="1"/>
  <c r="K11" i="11"/>
  <c r="L11" i="11" s="1"/>
  <c r="H18" i="11"/>
  <c r="H40" i="11" s="1"/>
  <c r="K12" i="11" s="1"/>
  <c r="L12" i="11" s="1"/>
  <c r="H10" i="14"/>
  <c r="K11" i="14" s="1"/>
  <c r="L11" i="14" s="1"/>
  <c r="H35" i="14"/>
  <c r="J35" i="14" s="1"/>
  <c r="H7" i="18"/>
  <c r="H9" i="8"/>
  <c r="H10" i="8" s="1"/>
  <c r="H13" i="8"/>
  <c r="H15" i="8"/>
  <c r="H22" i="8"/>
  <c r="H23" i="8" s="1"/>
  <c r="H26" i="8"/>
  <c r="H30" i="8"/>
  <c r="H34" i="8"/>
  <c r="H39" i="8"/>
  <c r="H33" i="8"/>
  <c r="H37" i="8"/>
  <c r="H9" i="12"/>
  <c r="H13" i="12"/>
  <c r="H15" i="12"/>
  <c r="H22" i="12"/>
  <c r="H23" i="12" s="1"/>
  <c r="H26" i="12"/>
  <c r="H30" i="12"/>
  <c r="H34" i="12"/>
  <c r="H39" i="12"/>
  <c r="H29" i="12"/>
  <c r="H33" i="12"/>
  <c r="H37" i="12"/>
  <c r="I7" i="17"/>
  <c r="I17" i="17"/>
  <c r="I20" i="17"/>
  <c r="I28" i="17"/>
  <c r="I32" i="17"/>
  <c r="H39" i="17"/>
  <c r="H8" i="17"/>
  <c r="H10" i="17" s="1"/>
  <c r="H14" i="17"/>
  <c r="H21" i="17"/>
  <c r="H23" i="17" s="1"/>
  <c r="H29" i="17"/>
  <c r="H33" i="17"/>
  <c r="H37" i="17"/>
  <c r="I7" i="16"/>
  <c r="I17" i="16"/>
  <c r="I20" i="16"/>
  <c r="I28" i="16"/>
  <c r="I32" i="16"/>
  <c r="H39" i="16"/>
  <c r="H8" i="16"/>
  <c r="H14" i="16"/>
  <c r="H21" i="16"/>
  <c r="H23" i="16" s="1"/>
  <c r="H29" i="16"/>
  <c r="H33" i="16"/>
  <c r="H37" i="16"/>
  <c r="H6" i="25"/>
  <c r="H10" i="25" s="1"/>
  <c r="H16" i="25"/>
  <c r="H27" i="25"/>
  <c r="H31" i="25"/>
  <c r="H34" i="25"/>
  <c r="H39" i="25"/>
  <c r="I7" i="15"/>
  <c r="H16" i="15"/>
  <c r="H18" i="15" s="1"/>
  <c r="I17" i="15"/>
  <c r="I20" i="15"/>
  <c r="H27" i="15"/>
  <c r="I28" i="15"/>
  <c r="H31" i="15"/>
  <c r="I32" i="15"/>
  <c r="H9" i="20"/>
  <c r="H13" i="20"/>
  <c r="H15" i="20"/>
  <c r="H22" i="20"/>
  <c r="H26" i="20"/>
  <c r="H30" i="20"/>
  <c r="H34" i="20"/>
  <c r="H39" i="20"/>
  <c r="H8" i="20"/>
  <c r="H14" i="20"/>
  <c r="H21" i="20"/>
  <c r="H29" i="20"/>
  <c r="H33" i="20"/>
  <c r="H37" i="20"/>
  <c r="H10" i="19"/>
  <c r="H9" i="19"/>
  <c r="H13" i="19"/>
  <c r="H15" i="19"/>
  <c r="H22" i="19"/>
  <c r="H26" i="19"/>
  <c r="H30" i="19"/>
  <c r="H34" i="19"/>
  <c r="H39" i="19"/>
  <c r="H8" i="19"/>
  <c r="H14" i="19"/>
  <c r="H21" i="19"/>
  <c r="H29" i="19"/>
  <c r="H33" i="19"/>
  <c r="H37" i="19"/>
  <c r="H9" i="22"/>
  <c r="H13" i="22"/>
  <c r="H15" i="22"/>
  <c r="H22" i="22"/>
  <c r="H26" i="22"/>
  <c r="H30" i="22"/>
  <c r="H34" i="22"/>
  <c r="H39" i="22"/>
  <c r="H15" i="24"/>
  <c r="H22" i="24"/>
  <c r="H26" i="24"/>
  <c r="H30" i="24"/>
  <c r="H34" i="24"/>
  <c r="H39" i="24"/>
  <c r="H8" i="24"/>
  <c r="H10" i="24" s="1"/>
  <c r="I9" i="24"/>
  <c r="I13" i="24"/>
  <c r="H14" i="24"/>
  <c r="H21" i="24"/>
  <c r="H29" i="24"/>
  <c r="H33" i="24"/>
  <c r="H37" i="24"/>
  <c r="H6" i="26"/>
  <c r="H16" i="26"/>
  <c r="H27" i="26"/>
  <c r="H31" i="26"/>
  <c r="H9" i="26"/>
  <c r="H13" i="26"/>
  <c r="H15" i="26"/>
  <c r="H22" i="26"/>
  <c r="H23" i="26" s="1"/>
  <c r="H26" i="26"/>
  <c r="H30" i="26"/>
  <c r="H34" i="26"/>
  <c r="H39" i="26"/>
  <c r="H15" i="21"/>
  <c r="H30" i="21"/>
  <c r="H34" i="21"/>
  <c r="H39" i="21"/>
  <c r="H8" i="21"/>
  <c r="H10" i="21" s="1"/>
  <c r="I9" i="21"/>
  <c r="I13" i="21"/>
  <c r="H14" i="21"/>
  <c r="H21" i="21"/>
  <c r="H23" i="21" s="1"/>
  <c r="I22" i="21"/>
  <c r="I26" i="21"/>
  <c r="H29" i="21"/>
  <c r="H33" i="21"/>
  <c r="H37" i="21"/>
  <c r="H6" i="18"/>
  <c r="H16" i="18"/>
  <c r="H27" i="18"/>
  <c r="H9" i="18"/>
  <c r="H13" i="18"/>
  <c r="H15" i="18"/>
  <c r="H22" i="18"/>
  <c r="H23" i="18" s="1"/>
  <c r="H26" i="18"/>
  <c r="H30" i="18"/>
  <c r="H34" i="18"/>
  <c r="H39" i="18"/>
  <c r="H29" i="18"/>
  <c r="H33" i="18"/>
  <c r="H37" i="18"/>
  <c r="I10" i="32" l="1"/>
  <c r="I12" i="32"/>
  <c r="I11" i="32"/>
  <c r="I7" i="32"/>
  <c r="H35" i="15"/>
  <c r="J35" i="15" s="1"/>
  <c r="E21" i="32"/>
  <c r="I6" i="32"/>
  <c r="I5" i="32"/>
  <c r="I9" i="32"/>
  <c r="I8" i="32"/>
  <c r="H23" i="24"/>
  <c r="H35" i="16"/>
  <c r="J35" i="16" s="1"/>
  <c r="H35" i="17"/>
  <c r="J35" i="17" s="1"/>
  <c r="I14" i="32"/>
  <c r="I15" i="32"/>
  <c r="F21" i="32"/>
  <c r="H21" i="32"/>
  <c r="H40" i="13"/>
  <c r="K12" i="13" s="1"/>
  <c r="L12" i="13" s="1"/>
  <c r="H40" i="14"/>
  <c r="K12" i="14" s="1"/>
  <c r="L12" i="14" s="1"/>
  <c r="H18" i="8"/>
  <c r="G21" i="32"/>
  <c r="I16" i="32"/>
  <c r="D21" i="32"/>
  <c r="H18" i="25"/>
  <c r="H10" i="20"/>
  <c r="K11" i="20" s="1"/>
  <c r="L11" i="20" s="1"/>
  <c r="H10" i="22"/>
  <c r="H18" i="24"/>
  <c r="H18" i="12"/>
  <c r="H10" i="12"/>
  <c r="H18" i="17"/>
  <c r="H40" i="17" s="1"/>
  <c r="K12" i="17" s="1"/>
  <c r="L12" i="17" s="1"/>
  <c r="H18" i="16"/>
  <c r="H35" i="25"/>
  <c r="J35" i="25" s="1"/>
  <c r="H40" i="15"/>
  <c r="K12" i="15" s="1"/>
  <c r="L12" i="15" s="1"/>
  <c r="H23" i="20"/>
  <c r="H23" i="19"/>
  <c r="H23" i="22"/>
  <c r="H35" i="21"/>
  <c r="J35" i="21" s="1"/>
  <c r="H18" i="21"/>
  <c r="H40" i="21" s="1"/>
  <c r="K13" i="13"/>
  <c r="L13" i="13" s="1"/>
  <c r="K13" i="11"/>
  <c r="L13" i="11" s="1"/>
  <c r="K11" i="8"/>
  <c r="L11" i="8" s="1"/>
  <c r="H35" i="8"/>
  <c r="J35" i="8" s="1"/>
  <c r="K11" i="12"/>
  <c r="L11" i="12" s="1"/>
  <c r="H35" i="12"/>
  <c r="J35" i="12" s="1"/>
  <c r="K11" i="17"/>
  <c r="L11" i="17" s="1"/>
  <c r="K11" i="16"/>
  <c r="L11" i="16" s="1"/>
  <c r="K11" i="25"/>
  <c r="L11" i="25" s="1"/>
  <c r="H18" i="20"/>
  <c r="H35" i="20"/>
  <c r="J35" i="20" s="1"/>
  <c r="K11" i="19"/>
  <c r="L11" i="19" s="1"/>
  <c r="H18" i="19"/>
  <c r="H35" i="19"/>
  <c r="J35" i="19" s="1"/>
  <c r="H18" i="22"/>
  <c r="H35" i="22"/>
  <c r="J35" i="22" s="1"/>
  <c r="K11" i="22"/>
  <c r="L11" i="22" s="1"/>
  <c r="K11" i="24"/>
  <c r="L11" i="24" s="1"/>
  <c r="H35" i="24"/>
  <c r="J35" i="24" s="1"/>
  <c r="H18" i="26"/>
  <c r="H10" i="26"/>
  <c r="H35" i="26"/>
  <c r="J35" i="26" s="1"/>
  <c r="K11" i="21"/>
  <c r="L11" i="21" s="1"/>
  <c r="H18" i="18"/>
  <c r="H10" i="18"/>
  <c r="H35" i="18"/>
  <c r="J35" i="18" s="1"/>
  <c r="H40" i="25" l="1"/>
  <c r="K12" i="25" s="1"/>
  <c r="L12" i="25" s="1"/>
  <c r="H40" i="16"/>
  <c r="H40" i="24"/>
  <c r="K13" i="14"/>
  <c r="L13" i="14" s="1"/>
  <c r="H40" i="8"/>
  <c r="K12" i="8" s="1"/>
  <c r="L12" i="8" s="1"/>
  <c r="I21" i="32"/>
  <c r="K13" i="25"/>
  <c r="L13" i="25" s="1"/>
  <c r="K13" i="15"/>
  <c r="L13" i="15" s="1"/>
  <c r="K12" i="21"/>
  <c r="L12" i="21" s="1"/>
  <c r="K13" i="21"/>
  <c r="L13" i="21" s="1"/>
  <c r="H40" i="12"/>
  <c r="K12" i="12" s="1"/>
  <c r="L12" i="12" s="1"/>
  <c r="K13" i="17"/>
  <c r="L13" i="17" s="1"/>
  <c r="K12" i="16"/>
  <c r="L12" i="16" s="1"/>
  <c r="K13" i="16"/>
  <c r="L13" i="16" s="1"/>
  <c r="H40" i="22"/>
  <c r="K12" i="22" s="1"/>
  <c r="L12" i="22" s="1"/>
  <c r="H40" i="20"/>
  <c r="H40" i="19"/>
  <c r="K12" i="24"/>
  <c r="L12" i="24" s="1"/>
  <c r="K13" i="24"/>
  <c r="L13" i="24" s="1"/>
  <c r="K11" i="26"/>
  <c r="L11" i="26" s="1"/>
  <c r="H40" i="26"/>
  <c r="K12" i="26" s="1"/>
  <c r="L12" i="26" s="1"/>
  <c r="K11" i="18"/>
  <c r="L11" i="18" s="1"/>
  <c r="H40" i="18"/>
  <c r="K12" i="18" s="1"/>
  <c r="L12" i="18" s="1"/>
  <c r="K13" i="8" l="1"/>
  <c r="L13" i="8" s="1"/>
  <c r="K13" i="12"/>
  <c r="L13" i="12" s="1"/>
  <c r="K13" i="22"/>
  <c r="L13" i="22" s="1"/>
  <c r="K12" i="20"/>
  <c r="L12" i="20" s="1"/>
  <c r="K13" i="20"/>
  <c r="L13" i="20" s="1"/>
  <c r="K12" i="19"/>
  <c r="L12" i="19" s="1"/>
  <c r="K13" i="19"/>
  <c r="L13" i="19" s="1"/>
  <c r="K13" i="26"/>
  <c r="L13" i="26" s="1"/>
  <c r="K13" i="18"/>
  <c r="L13" i="18" s="1"/>
  <c r="D3" i="30" l="1"/>
  <c r="E4" i="30"/>
  <c r="E3" i="30"/>
  <c r="E2" i="30"/>
  <c r="F4" i="30"/>
  <c r="F3" i="30"/>
  <c r="F2" i="30"/>
  <c r="G4" i="30"/>
  <c r="G3" i="30"/>
  <c r="G2" i="30"/>
  <c r="H4" i="30"/>
  <c r="H3" i="30"/>
  <c r="H2" i="30"/>
  <c r="J4" i="30"/>
  <c r="J3" i="30"/>
  <c r="J2" i="30"/>
  <c r="K4" i="30"/>
  <c r="K3" i="30"/>
  <c r="K2" i="30"/>
  <c r="L3" i="30"/>
  <c r="M4" i="30"/>
  <c r="M3" i="30"/>
  <c r="M2" i="30"/>
  <c r="N4" i="30"/>
  <c r="N3" i="30"/>
  <c r="N2" i="30"/>
  <c r="O4" i="30"/>
  <c r="O3" i="30"/>
  <c r="O2" i="30"/>
  <c r="P4" i="30"/>
  <c r="P3" i="30"/>
  <c r="P2" i="30"/>
  <c r="Q4" i="30"/>
  <c r="Q3" i="30"/>
  <c r="Q2" i="30"/>
  <c r="R3" i="30"/>
  <c r="I3" i="30" l="1"/>
  <c r="I2" i="30" l="1"/>
  <c r="I4" i="30"/>
  <c r="C3" i="30"/>
  <c r="S3" i="30" s="1"/>
  <c r="C2" i="30" l="1"/>
  <c r="D4" i="30"/>
  <c r="D2" i="30"/>
  <c r="L2" i="30"/>
  <c r="C4" i="30" l="1"/>
  <c r="L4" i="30"/>
  <c r="R4" i="30"/>
  <c r="S4" i="30" l="1"/>
  <c r="R2" i="30"/>
  <c r="S2" i="30" s="1"/>
</calcChain>
</file>

<file path=xl/sharedStrings.xml><?xml version="1.0" encoding="utf-8"?>
<sst xmlns="http://schemas.openxmlformats.org/spreadsheetml/2006/main" count="8293" uniqueCount="428">
  <si>
    <t>Part 2</t>
  </si>
  <si>
    <t>Structure</t>
  </si>
  <si>
    <t>Teacher-Child
Interactions</t>
  </si>
  <si>
    <t>Families</t>
  </si>
  <si>
    <t>subscore</t>
  </si>
  <si>
    <t>Fidelity score
Part I</t>
  </si>
  <si>
    <t>Fidelity score
Part II</t>
  </si>
  <si>
    <t>The Fidelity Tool for Administrators</t>
  </si>
  <si>
    <t>*Creative Curriculum Preschool Fidelity Checklist*</t>
  </si>
  <si>
    <t>Due:</t>
  </si>
  <si>
    <r>
      <t xml:space="preserve">Part 1: Implementation of </t>
    </r>
    <r>
      <rPr>
        <b/>
        <i/>
        <sz val="16"/>
        <color theme="1"/>
        <rFont val="Times New Roman"/>
        <family val="1"/>
      </rPr>
      <t>The Creative Cirriculum for Preschool: Daily Practice Resources</t>
    </r>
  </si>
  <si>
    <t>Use</t>
  </si>
  <si>
    <t>1.  The teacher follows the guidance provided
 in a particular Teaching Guide.</t>
  </si>
  <si>
    <t>Indicators</t>
  </si>
  <si>
    <t>Please Select</t>
  </si>
  <si>
    <r>
      <t>a.  Adds to the</t>
    </r>
    <r>
      <rPr>
        <i/>
        <u/>
        <sz val="11"/>
        <color theme="1"/>
        <rFont val="Calibri"/>
        <family val="2"/>
        <scheme val="minor"/>
      </rPr>
      <t xml:space="preserve"> web</t>
    </r>
    <r>
      <rPr>
        <sz val="11"/>
        <color theme="1"/>
        <rFont val="Calibri"/>
        <family val="2"/>
        <scheme val="minor"/>
      </rPr>
      <t xml:space="preserve"> of </t>
    </r>
    <r>
      <rPr>
        <i/>
        <u/>
        <sz val="11"/>
        <color theme="1"/>
        <rFont val="Calibri"/>
        <family val="2"/>
        <scheme val="minor"/>
      </rPr>
      <t>investigations</t>
    </r>
  </si>
  <si>
    <t>b. Communicates with families about the study through letters or other ways</t>
  </si>
  <si>
    <t>c.  Gathers and organizes materials in advance</t>
  </si>
  <si>
    <r>
      <t xml:space="preserve">d.  Involves families in the </t>
    </r>
    <r>
      <rPr>
        <i/>
        <u/>
        <sz val="11"/>
        <color theme="1"/>
        <rFont val="Calibri"/>
        <family val="2"/>
        <scheme val="minor"/>
      </rPr>
      <t>study</t>
    </r>
  </si>
  <si>
    <t>e.  Implements some of the "Wow! Experiences"</t>
  </si>
  <si>
    <t>f.  Uses professional development tips, such as those for supporting English and dual language learners</t>
  </si>
  <si>
    <t>g.  Creates and posts" What do we know?" and "What do we want to find out?" chart</t>
  </si>
  <si>
    <t>h.  Provides many firsthand experiences for actively investigating the topic</t>
  </si>
  <si>
    <t>i.  Posts and discusses a question of the day with the children</t>
  </si>
  <si>
    <r>
      <t>j.  Adds</t>
    </r>
    <r>
      <rPr>
        <i/>
        <sz val="11"/>
        <color theme="1"/>
        <rFont val="Calibri"/>
        <family val="2"/>
        <scheme val="minor"/>
      </rPr>
      <t xml:space="preserve"> </t>
    </r>
    <r>
      <rPr>
        <i/>
        <u/>
        <sz val="11"/>
        <color theme="1"/>
        <rFont val="Calibri"/>
        <family val="2"/>
        <scheme val="minor"/>
      </rPr>
      <t>interest area</t>
    </r>
    <r>
      <rPr>
        <sz val="11"/>
        <color theme="1"/>
        <rFont val="Calibri"/>
        <family val="2"/>
        <scheme val="minor"/>
      </rPr>
      <t xml:space="preserve"> materials related to the topic</t>
    </r>
  </si>
  <si>
    <r>
      <t xml:space="preserve">k.  Extends the </t>
    </r>
    <r>
      <rPr>
        <i/>
        <u/>
        <sz val="11"/>
        <color theme="1"/>
        <rFont val="Calibri"/>
        <family val="2"/>
        <scheme val="minor"/>
      </rPr>
      <t>study</t>
    </r>
    <r>
      <rPr>
        <sz val="11"/>
        <color theme="1"/>
        <rFont val="Calibri"/>
        <family val="2"/>
        <scheme val="minor"/>
      </rPr>
      <t xml:space="preserve"> when interest is high</t>
    </r>
  </si>
  <si>
    <r>
      <t xml:space="preserve">l.  Closes the </t>
    </r>
    <r>
      <rPr>
        <i/>
        <u/>
        <sz val="11"/>
        <color theme="1"/>
        <rFont val="Calibri"/>
        <family val="2"/>
        <scheme val="minor"/>
      </rPr>
      <t>study</t>
    </r>
    <r>
      <rPr>
        <sz val="11"/>
        <color theme="1"/>
        <rFont val="Calibri"/>
        <family val="2"/>
        <scheme val="minor"/>
      </rPr>
      <t xml:space="preserve"> with a celebration of learning</t>
    </r>
  </si>
  <si>
    <t>m.  Displays documentation of children's  learning</t>
  </si>
  <si>
    <r>
      <t xml:space="preserve">n.  Follows guidance in the </t>
    </r>
    <r>
      <rPr>
        <i/>
        <sz val="11"/>
        <color theme="1"/>
        <rFont val="Calibri"/>
        <family val="2"/>
        <scheme val="minor"/>
      </rPr>
      <t>Teaching Guides</t>
    </r>
    <r>
      <rPr>
        <sz val="11"/>
        <color theme="1"/>
        <rFont val="Calibri"/>
        <family val="2"/>
        <scheme val="minor"/>
      </rPr>
      <t xml:space="preserve"> regularly and makes adjustments when appropriate</t>
    </r>
  </si>
  <si>
    <t>a.  Has needed material readily available</t>
  </si>
  <si>
    <r>
      <t xml:space="preserve">b.  Follows guidance on an </t>
    </r>
    <r>
      <rPr>
        <i/>
        <sz val="11"/>
        <color theme="1"/>
        <rFont val="Calibri"/>
        <family val="2"/>
        <scheme val="minor"/>
      </rPr>
      <t>Intentional Teaching Card</t>
    </r>
  </si>
  <si>
    <t>c.  Makes adaptations for English or dual-language learners and for children with special needs</t>
  </si>
  <si>
    <t>d.  Individualizes instruction by using color-coded teaching sequences</t>
  </si>
  <si>
    <r>
      <t xml:space="preserve">e.  Follows guidance on </t>
    </r>
    <r>
      <rPr>
        <i/>
        <sz val="11"/>
        <color theme="1"/>
        <rFont val="Calibri"/>
        <family val="2"/>
        <scheme val="minor"/>
      </rPr>
      <t>Intentional Teaching Cards</t>
    </r>
    <r>
      <rPr>
        <sz val="11"/>
        <color theme="1"/>
        <rFont val="Calibri"/>
        <family val="2"/>
        <scheme val="minor"/>
      </rPr>
      <t xml:space="preserve"> regularly and makes adjustments when appropriate.</t>
    </r>
  </si>
  <si>
    <r>
      <t xml:space="preserve">3. The </t>
    </r>
    <r>
      <rPr>
        <b/>
        <i/>
        <u/>
        <sz val="12"/>
        <color theme="1"/>
        <rFont val="Times New Roman"/>
        <family val="1"/>
      </rPr>
      <t>teacher</t>
    </r>
    <r>
      <rPr>
        <b/>
        <sz val="12"/>
        <color theme="1"/>
        <rFont val="Times New Roman"/>
        <family val="1"/>
      </rPr>
      <t xml:space="preserve"> uses </t>
    </r>
    <r>
      <rPr>
        <b/>
        <i/>
        <sz val="12"/>
        <color theme="1"/>
        <rFont val="Times New Roman"/>
        <family val="1"/>
      </rPr>
      <t>Mighty Minutes</t>
    </r>
    <r>
      <rPr>
        <b/>
        <sz val="12"/>
        <color theme="1"/>
        <rFont val="Times New Roman"/>
        <family val="1"/>
      </rPr>
      <t xml:space="preserve"> effectively to facilitate learning during </t>
    </r>
    <r>
      <rPr>
        <b/>
        <i/>
        <u/>
        <sz val="12"/>
        <color theme="1"/>
        <rFont val="Times New Roman"/>
        <family val="1"/>
      </rPr>
      <t>transitions</t>
    </r>
    <r>
      <rPr>
        <b/>
        <sz val="12"/>
        <color theme="1"/>
        <rFont val="Times New Roman"/>
        <family val="1"/>
      </rPr>
      <t>.</t>
    </r>
  </si>
  <si>
    <r>
      <t xml:space="preserve">a.  Uses </t>
    </r>
    <r>
      <rPr>
        <i/>
        <sz val="11"/>
        <color theme="1"/>
        <rFont val="Calibri"/>
        <family val="2"/>
        <scheme val="minor"/>
      </rPr>
      <t>Mighty Minutes</t>
    </r>
    <r>
      <rPr>
        <sz val="11"/>
        <color theme="1"/>
        <rFont val="Calibri"/>
        <family val="2"/>
        <scheme val="minor"/>
      </rPr>
      <t xml:space="preserve"> flexibly throughout the day</t>
    </r>
  </si>
  <si>
    <r>
      <t xml:space="preserve">b.  Plans for </t>
    </r>
    <r>
      <rPr>
        <i/>
        <sz val="11"/>
        <color theme="1"/>
        <rFont val="Calibri"/>
        <family val="2"/>
        <scheme val="minor"/>
      </rPr>
      <t>Mighty Minutes</t>
    </r>
    <r>
      <rPr>
        <sz val="11"/>
        <color theme="1"/>
        <rFont val="Calibri"/>
        <family val="2"/>
        <scheme val="minor"/>
      </rPr>
      <t xml:space="preserve"> activities</t>
    </r>
  </si>
  <si>
    <t>c.  Memorizes words to songs, chants, and rhymes</t>
  </si>
  <si>
    <r>
      <t xml:space="preserve">d.  Uses adaptations suggested on the backs of </t>
    </r>
    <r>
      <rPr>
        <i/>
        <sz val="11"/>
        <color theme="1"/>
        <rFont val="Calibri"/>
        <family val="2"/>
        <scheme val="minor"/>
      </rPr>
      <t>Mighty Minutes</t>
    </r>
    <r>
      <rPr>
        <sz val="11"/>
        <color theme="1"/>
        <rFont val="Calibri"/>
        <family val="2"/>
        <scheme val="minor"/>
      </rPr>
      <t xml:space="preserve"> cards</t>
    </r>
  </si>
  <si>
    <r>
      <t xml:space="preserve">e.  Follows guidance on </t>
    </r>
    <r>
      <rPr>
        <i/>
        <sz val="11"/>
        <color theme="1"/>
        <rFont val="Calibri"/>
        <family val="2"/>
        <scheme val="minor"/>
      </rPr>
      <t>Mighty Minutes</t>
    </r>
    <r>
      <rPr>
        <sz val="11"/>
        <color theme="1"/>
        <rFont val="Calibri"/>
        <family val="2"/>
        <scheme val="minor"/>
      </rPr>
      <t xml:space="preserve"> regularly and makes adjustments when appropriate</t>
    </r>
  </si>
  <si>
    <r>
      <t xml:space="preserve">4. The </t>
    </r>
    <r>
      <rPr>
        <b/>
        <i/>
        <u/>
        <sz val="12"/>
        <color theme="1"/>
        <rFont val="Times New Roman"/>
        <family val="1"/>
      </rPr>
      <t>teacher</t>
    </r>
    <r>
      <rPr>
        <b/>
        <sz val="12"/>
        <color theme="1"/>
        <rFont val="Times New Roman"/>
        <family val="1"/>
      </rPr>
      <t xml:space="preserve"> follows guidance on </t>
    </r>
    <r>
      <rPr>
        <b/>
        <i/>
        <sz val="12"/>
        <color theme="1"/>
        <rFont val="Times New Roman"/>
        <family val="1"/>
      </rPr>
      <t>Book Discussion Cards</t>
    </r>
    <r>
      <rPr>
        <b/>
        <sz val="12"/>
        <color theme="1"/>
        <rFont val="Times New Roman"/>
        <family val="1"/>
      </rPr>
      <t xml:space="preserve"> related to complex or sophisticated stories.</t>
    </r>
  </si>
  <si>
    <t>a.  Reads the story three times over several days</t>
  </si>
  <si>
    <t>b.  Introduces a book to children by showing the front of the book and talking about the main characters and the problems they face.</t>
  </si>
  <si>
    <t>c.  Introduces new vocabulary by pointing to illustrations; using facial expressions, movements, or other body language; or giving brief definitions</t>
  </si>
  <si>
    <t>d.  Makes analytical comments to show children how to think about characters and events (e.g. "I wonder why Henny Penny thinks the sky is falling.")</t>
  </si>
  <si>
    <t>e.  During first read-aloud, introduces characters and draws children's attention to what characters are doing and feeling, and asks questions after reading the story</t>
  </si>
  <si>
    <t>f.  During the second read-aloud, asks questions to help children recall what happens next</t>
  </si>
  <si>
    <t>g.  During the third read-aloud, helps children retell or recontruct the story.</t>
  </si>
  <si>
    <r>
      <t xml:space="preserve">h.  Follows guidance on </t>
    </r>
    <r>
      <rPr>
        <i/>
        <sz val="11"/>
        <color theme="1"/>
        <rFont val="Calibri"/>
        <family val="2"/>
        <scheme val="minor"/>
      </rPr>
      <t>Book Discussion Cards</t>
    </r>
    <r>
      <rPr>
        <sz val="11"/>
        <color theme="1"/>
        <rFont val="Calibri"/>
        <family val="2"/>
        <scheme val="minor"/>
      </rPr>
      <t xml:space="preserve"> regularly and makes adjustments when appropriate.</t>
    </r>
  </si>
  <si>
    <r>
      <t xml:space="preserve">Part II: Implementation of </t>
    </r>
    <r>
      <rPr>
        <b/>
        <i/>
        <sz val="16"/>
        <color theme="1"/>
        <rFont val="Times New Roman"/>
        <family val="1"/>
      </rPr>
      <t>The Creative Curriculum for Preschool: Foundation</t>
    </r>
  </si>
  <si>
    <t>Physical Environment</t>
  </si>
  <si>
    <t>1. The classroom is organized to support learning and encourage children to work independently and with peers in self-selected activities.</t>
  </si>
  <si>
    <r>
      <t xml:space="preserve">a.  The classroom space is organized into well-defined </t>
    </r>
    <r>
      <rPr>
        <i/>
        <u/>
        <sz val="11"/>
        <color theme="1"/>
        <rFont val="Calibri"/>
        <family val="2"/>
        <scheme val="minor"/>
      </rPr>
      <t>interest areas</t>
    </r>
    <r>
      <rPr>
        <vertAlign val="superscript"/>
        <sz val="11"/>
        <color theme="1"/>
        <rFont val="Calibri"/>
        <family val="2"/>
        <scheme val="minor"/>
      </rPr>
      <t>1</t>
    </r>
    <r>
      <rPr>
        <sz val="11"/>
        <color theme="1"/>
        <rFont val="Calibri"/>
        <family val="2"/>
        <scheme val="minor"/>
      </rPr>
      <t xml:space="preserve"> (Blocks*, Dramatic Play*, Toys and Games*, Art*, Library*, Discovery*, Sand and Water*, Music and Movement, Cooking, Computer, Outdoors*) </t>
    </r>
  </si>
  <si>
    <t>b.  Furniture is used to enclose and define areas and to eliminate long or wide-open spaces.</t>
  </si>
  <si>
    <r>
      <t xml:space="preserve">c.   </t>
    </r>
    <r>
      <rPr>
        <i/>
        <u/>
        <sz val="11"/>
        <color theme="1"/>
        <rFont val="Calibri"/>
        <family val="2"/>
        <scheme val="minor"/>
      </rPr>
      <t>Interest areas</t>
    </r>
    <r>
      <rPr>
        <sz val="11"/>
        <color theme="1"/>
        <rFont val="Calibri"/>
        <family val="2"/>
        <scheme val="minor"/>
      </rPr>
      <t xml:space="preserve"> are arranged in such a way that they do not interfere with one another</t>
    </r>
  </si>
  <si>
    <r>
      <t xml:space="preserve">d.  </t>
    </r>
    <r>
      <rPr>
        <i/>
        <u/>
        <sz val="11"/>
        <color theme="1"/>
        <rFont val="Calibri"/>
        <family val="2"/>
        <scheme val="minor"/>
      </rPr>
      <t>Interest areas</t>
    </r>
    <r>
      <rPr>
        <sz val="11"/>
        <color theme="1"/>
        <rFont val="Calibri"/>
        <family val="2"/>
        <scheme val="minor"/>
      </rPr>
      <t xml:space="preserve"> that share common materials are located next to each other.</t>
    </r>
  </si>
  <si>
    <r>
      <t xml:space="preserve">e.  Adequate space is provided in each </t>
    </r>
    <r>
      <rPr>
        <i/>
        <u/>
        <sz val="11"/>
        <color theme="1"/>
        <rFont val="Calibri"/>
        <family val="2"/>
        <scheme val="minor"/>
      </rPr>
      <t>interest area</t>
    </r>
  </si>
  <si>
    <t>f.  Furnishings and materials are changed to maintain interest and encourage new learning (e.g., the teacher transforms the Dramatic Play area into a shoe store, changes displays to represent current activities, rotates materials to support children's increasing abilities)</t>
  </si>
  <si>
    <t>g.  Materials are age-appropriate and individually suitable for the children in the group</t>
  </si>
  <si>
    <t>h.  Materials for children's use are stored on low, open shelves where the children can reach them easily</t>
  </si>
  <si>
    <r>
      <t xml:space="preserve">i.  Materials are </t>
    </r>
    <r>
      <rPr>
        <i/>
        <u/>
        <sz val="11"/>
        <color theme="1"/>
        <rFont val="Calibri"/>
        <family val="2"/>
        <scheme val="minor"/>
      </rPr>
      <t>labeled</t>
    </r>
    <r>
      <rPr>
        <vertAlign val="superscript"/>
        <sz val="11"/>
        <color theme="1"/>
        <rFont val="Calibri"/>
        <family val="2"/>
        <scheme val="minor"/>
      </rPr>
      <t>2</t>
    </r>
    <r>
      <rPr>
        <sz val="11"/>
        <color theme="1"/>
        <rFont val="Calibri"/>
        <family val="2"/>
        <scheme val="minor"/>
      </rPr>
      <t xml:space="preserve"> to identify where they belong (e.g., outlines for blocks of different sizes and shapes, pictures and words for toys and games for cubbies)</t>
    </r>
  </si>
  <si>
    <t>j.  Physical modifications are made to accommodate children with disabilities(e.g., adaptive equipment and adequate space for wheelchairs)</t>
  </si>
  <si>
    <t>k.  Children's work is displayed attractively, respectively, and at the child's eye level</t>
  </si>
  <si>
    <t>l.  Classroom clutter, including too many materials displayed simultaniously, is minimal</t>
  </si>
  <si>
    <t>m.  The classroom is comfortable and attractive (homelike touches; living things; good lighting; soft furnishings; quiet; cozy spaces)</t>
  </si>
  <si>
    <r>
      <rPr>
        <vertAlign val="superscript"/>
        <sz val="8"/>
        <color theme="1"/>
        <rFont val="Calibri"/>
        <family val="2"/>
        <scheme val="minor"/>
      </rPr>
      <t xml:space="preserve">1 </t>
    </r>
    <r>
      <rPr>
        <sz val="8"/>
        <color theme="1"/>
        <rFont val="Calibri"/>
        <family val="2"/>
        <scheme val="minor"/>
      </rPr>
      <t>Interest areas marked with an asterisk(*) are required.</t>
    </r>
  </si>
  <si>
    <r>
      <rPr>
        <vertAlign val="superscript"/>
        <sz val="8"/>
        <color theme="1"/>
        <rFont val="Calibri"/>
        <family val="2"/>
        <scheme val="minor"/>
      </rPr>
      <t>2</t>
    </r>
    <r>
      <rPr>
        <sz val="11"/>
        <color theme="1"/>
        <rFont val="Calibri"/>
        <family val="2"/>
        <scheme val="minor"/>
      </rPr>
      <t xml:space="preserve"> </t>
    </r>
    <r>
      <rPr>
        <sz val="8"/>
        <color theme="1"/>
        <rFont val="Calibri"/>
        <family val="2"/>
        <scheme val="minor"/>
      </rPr>
      <t>Labels should have both pictures and words. Labels should be written in conventional form and they would appear in books, i.e., avoid using all capitol letters. If an object is in a clear container or basket, it is not necessary to have a label in the container. Materials in containers or on shelves should match the appropriate label.</t>
    </r>
  </si>
  <si>
    <r>
      <t xml:space="preserve">2. </t>
    </r>
    <r>
      <rPr>
        <b/>
        <i/>
        <u/>
        <sz val="12"/>
        <color theme="1"/>
        <rFont val="Times New Roman"/>
        <family val="1"/>
      </rPr>
      <t>Interest areas</t>
    </r>
    <r>
      <rPr>
        <b/>
        <sz val="12"/>
        <color theme="1"/>
        <rFont val="Times New Roman"/>
        <family val="1"/>
      </rPr>
      <t xml:space="preserve"> are attractive, available as a choice daily, and supplied with an </t>
    </r>
    <r>
      <rPr>
        <b/>
        <i/>
        <u/>
        <sz val="12"/>
        <color theme="1"/>
        <rFont val="Times New Roman"/>
        <family val="1"/>
      </rPr>
      <t>adequate</t>
    </r>
    <r>
      <rPr>
        <b/>
        <sz val="12"/>
        <color theme="1"/>
        <rFont val="Times New Roman"/>
        <family val="1"/>
      </rPr>
      <t xml:space="preserve"> amount of </t>
    </r>
    <r>
      <rPr>
        <b/>
        <i/>
        <u/>
        <sz val="12"/>
        <color theme="1"/>
        <rFont val="Times New Roman"/>
        <family val="1"/>
      </rPr>
      <t>developmentally appropriate</t>
    </r>
    <r>
      <rPr>
        <b/>
        <sz val="12"/>
        <color theme="1"/>
        <rFont val="Times New Roman"/>
        <family val="1"/>
      </rPr>
      <t xml:space="preserve">, </t>
    </r>
    <r>
      <rPr>
        <b/>
        <i/>
        <u/>
        <sz val="12"/>
        <color theme="1"/>
        <rFont val="Times New Roman"/>
        <family val="1"/>
      </rPr>
      <t>well-maintained materials</t>
    </r>
    <r>
      <rPr>
        <b/>
        <sz val="12"/>
        <color theme="1"/>
        <rFont val="Times New Roman"/>
        <family val="1"/>
      </rPr>
      <t>.</t>
    </r>
  </si>
  <si>
    <r>
      <t xml:space="preserve">a.  </t>
    </r>
    <r>
      <rPr>
        <b/>
        <sz val="11"/>
        <color theme="1"/>
        <rFont val="Calibri"/>
        <family val="2"/>
        <scheme val="minor"/>
      </rPr>
      <t>Block*</t>
    </r>
    <r>
      <rPr>
        <sz val="11"/>
        <color theme="1"/>
        <rFont val="Calibri"/>
        <family val="2"/>
        <scheme val="minor"/>
      </rPr>
      <t xml:space="preserve"> area is enclosed on three sides and includes a full set of </t>
    </r>
    <r>
      <rPr>
        <i/>
        <u/>
        <sz val="11"/>
        <color theme="1"/>
        <rFont val="Calibri"/>
        <family val="2"/>
        <scheme val="minor"/>
      </rPr>
      <t>unit blocks</t>
    </r>
    <r>
      <rPr>
        <vertAlign val="superscript"/>
        <sz val="11"/>
        <color theme="1"/>
        <rFont val="Calibri"/>
        <family val="2"/>
        <scheme val="minor"/>
      </rPr>
      <t>3</t>
    </r>
    <r>
      <rPr>
        <sz val="11"/>
        <color theme="1"/>
        <rFont val="Calibri"/>
        <family val="2"/>
        <scheme val="minor"/>
      </rPr>
      <t xml:space="preserve"> ; at least one </t>
    </r>
    <r>
      <rPr>
        <i/>
        <u/>
        <sz val="11"/>
        <color theme="1"/>
        <rFont val="Calibri"/>
        <family val="2"/>
        <scheme val="minor"/>
      </rPr>
      <t>other type of block</t>
    </r>
    <r>
      <rPr>
        <sz val="11"/>
        <color theme="1"/>
        <rFont val="Calibri"/>
        <family val="2"/>
        <scheme val="minor"/>
      </rPr>
      <t xml:space="preserve">; and props in a </t>
    </r>
    <r>
      <rPr>
        <i/>
        <u/>
        <sz val="11"/>
        <color theme="1"/>
        <rFont val="Calibri"/>
        <family val="2"/>
        <scheme val="minor"/>
      </rPr>
      <t>variety</t>
    </r>
    <r>
      <rPr>
        <sz val="11"/>
        <color theme="1"/>
        <rFont val="Calibri"/>
        <family val="2"/>
        <scheme val="minor"/>
      </rPr>
      <t xml:space="preserve"> of categories(e.g., animals, people, road signs, small vehicles). Blocks are organized by size and shape on shelves with outlines to show where each shape is stored</t>
    </r>
  </si>
  <si>
    <r>
      <t xml:space="preserve">b.  </t>
    </r>
    <r>
      <rPr>
        <b/>
        <sz val="11"/>
        <color theme="1"/>
        <rFont val="Calibri"/>
        <family val="2"/>
        <scheme val="minor"/>
      </rPr>
      <t>Dramatic Play*</t>
    </r>
    <r>
      <rPr>
        <sz val="11"/>
        <color theme="1"/>
        <rFont val="Calibri"/>
        <family val="2"/>
        <scheme val="minor"/>
      </rPr>
      <t xml:space="preserve"> area includes props representing not only home living roles but also a </t>
    </r>
    <r>
      <rPr>
        <i/>
        <u/>
        <sz val="11"/>
        <color theme="1"/>
        <rFont val="Calibri"/>
        <family val="2"/>
        <scheme val="minor"/>
      </rPr>
      <t>variety</t>
    </r>
    <r>
      <rPr>
        <sz val="11"/>
        <color theme="1"/>
        <rFont val="Calibri"/>
        <family val="2"/>
        <scheme val="minor"/>
      </rPr>
      <t xml:space="preserve"> of occupations and cultures; the area is transformed throughout the year to match </t>
    </r>
    <r>
      <rPr>
        <i/>
        <u/>
        <sz val="11"/>
        <color theme="1"/>
        <rFont val="Calibri"/>
        <family val="2"/>
        <scheme val="minor"/>
      </rPr>
      <t>study</t>
    </r>
    <r>
      <rPr>
        <sz val="11"/>
        <color theme="1"/>
        <rFont val="Calibri"/>
        <family val="2"/>
        <scheme val="minor"/>
      </rPr>
      <t xml:space="preserve"> topics (e.g., a cloothing store during a </t>
    </r>
    <r>
      <rPr>
        <i/>
        <u/>
        <sz val="11"/>
        <color theme="1"/>
        <rFont val="Calibri"/>
        <family val="2"/>
        <scheme val="minor"/>
      </rPr>
      <t>study</t>
    </r>
    <r>
      <rPr>
        <sz val="11"/>
        <color theme="1"/>
        <rFont val="Calibri"/>
        <family val="2"/>
        <scheme val="minor"/>
      </rPr>
      <t xml:space="preserve"> of clothes)</t>
    </r>
  </si>
  <si>
    <r>
      <t xml:space="preserve">c.  </t>
    </r>
    <r>
      <rPr>
        <b/>
        <sz val="11"/>
        <color theme="1"/>
        <rFont val="Calibri"/>
        <family val="2"/>
        <scheme val="minor"/>
      </rPr>
      <t>Toys and Games*</t>
    </r>
    <r>
      <rPr>
        <sz val="11"/>
        <color theme="1"/>
        <rFont val="Calibri"/>
        <family val="2"/>
        <scheme val="minor"/>
      </rPr>
      <t xml:space="preserve"> area includes a </t>
    </r>
    <r>
      <rPr>
        <i/>
        <u/>
        <sz val="11"/>
        <color theme="1"/>
        <rFont val="Calibri"/>
        <family val="2"/>
        <scheme val="minor"/>
      </rPr>
      <t>variety</t>
    </r>
    <r>
      <rPr>
        <sz val="11"/>
        <color theme="1"/>
        <rFont val="Calibri"/>
        <family val="2"/>
        <scheme val="minor"/>
      </rPr>
      <t xml:space="preserve"> of </t>
    </r>
    <r>
      <rPr>
        <i/>
        <u/>
        <sz val="11"/>
        <color theme="1"/>
        <rFont val="Calibri"/>
        <family val="2"/>
        <scheme val="minor"/>
      </rPr>
      <t>self-correcting</t>
    </r>
    <r>
      <rPr>
        <sz val="11"/>
        <color theme="1"/>
        <rFont val="Calibri"/>
        <family val="2"/>
        <scheme val="minor"/>
      </rPr>
      <t xml:space="preserve"> toys; </t>
    </r>
    <r>
      <rPr>
        <i/>
        <u/>
        <sz val="11"/>
        <color theme="1"/>
        <rFont val="Calibri"/>
        <family val="2"/>
        <scheme val="minor"/>
      </rPr>
      <t>open-ended</t>
    </r>
    <r>
      <rPr>
        <sz val="11"/>
        <color theme="1"/>
        <rFont val="Calibri"/>
        <family val="2"/>
        <scheme val="minor"/>
      </rPr>
      <t xml:space="preserve"> toys; </t>
    </r>
    <r>
      <rPr>
        <i/>
        <u/>
        <sz val="11"/>
        <color theme="1"/>
        <rFont val="Calibri"/>
        <family val="2"/>
        <scheme val="minor"/>
      </rPr>
      <t>collectibles</t>
    </r>
    <r>
      <rPr>
        <sz val="11"/>
        <color theme="1"/>
        <rFont val="Calibri"/>
        <family val="2"/>
        <scheme val="minor"/>
      </rPr>
      <t xml:space="preserve"> (e.g., keys, bottle caps, shells); and </t>
    </r>
    <r>
      <rPr>
        <i/>
        <u/>
        <sz val="11"/>
        <color theme="1"/>
        <rFont val="Calibri"/>
        <family val="2"/>
        <scheme val="minor"/>
      </rPr>
      <t>cooperative games</t>
    </r>
  </si>
  <si>
    <r>
      <t xml:space="preserve">d.  </t>
    </r>
    <r>
      <rPr>
        <b/>
        <sz val="11"/>
        <color theme="1"/>
        <rFont val="Calibri"/>
        <family val="2"/>
        <scheme val="minor"/>
      </rPr>
      <t>Art*</t>
    </r>
    <r>
      <rPr>
        <sz val="11"/>
        <color theme="1"/>
        <rFont val="Calibri"/>
        <family val="2"/>
        <scheme val="minor"/>
      </rPr>
      <t xml:space="preserve"> area includes an easl with paint(s) and a </t>
    </r>
    <r>
      <rPr>
        <i/>
        <u/>
        <sz val="11"/>
        <color theme="1"/>
        <rFont val="Calibri"/>
        <family val="2"/>
        <scheme val="minor"/>
      </rPr>
      <t>variety</t>
    </r>
    <r>
      <rPr>
        <sz val="11"/>
        <color theme="1"/>
        <rFont val="Calibri"/>
        <family val="2"/>
        <scheme val="minor"/>
      </rPr>
      <t xml:space="preserve"> of materials for painting, drawing, cutting, pasting, molding, and three-dimensional constructions</t>
    </r>
  </si>
  <si>
    <r>
      <t xml:space="preserve">e.  </t>
    </r>
    <r>
      <rPr>
        <b/>
        <sz val="11"/>
        <color theme="1"/>
        <rFont val="Calibri"/>
        <family val="2"/>
        <scheme val="minor"/>
      </rPr>
      <t>Library*</t>
    </r>
    <r>
      <rPr>
        <sz val="11"/>
        <color theme="1"/>
        <rFont val="Calibri"/>
        <family val="2"/>
        <scheme val="minor"/>
      </rPr>
      <t xml:space="preserve"> area includes comfortable furnishings; high-quality, age-appropriate books with covers facing out; and a </t>
    </r>
    <r>
      <rPr>
        <i/>
        <u/>
        <sz val="11"/>
        <color theme="1"/>
        <rFont val="Calibri"/>
        <family val="2"/>
        <scheme val="minor"/>
      </rPr>
      <t>variety</t>
    </r>
    <r>
      <rPr>
        <sz val="11"/>
        <color theme="1"/>
        <rFont val="Calibri"/>
        <family val="2"/>
        <scheme val="minor"/>
      </rPr>
      <t xml:space="preserve"> of materials for listening, reading, writing</t>
    </r>
    <r>
      <rPr>
        <vertAlign val="superscript"/>
        <sz val="11"/>
        <color theme="1"/>
        <rFont val="Calibri"/>
        <family val="2"/>
        <scheme val="minor"/>
      </rPr>
      <t>4</t>
    </r>
    <r>
      <rPr>
        <sz val="11"/>
        <color theme="1"/>
        <rFont val="Calibri"/>
        <family val="2"/>
        <scheme val="minor"/>
      </rPr>
      <t xml:space="preserve"> , and story retelling</t>
    </r>
  </si>
  <si>
    <r>
      <t xml:space="preserve">f.  </t>
    </r>
    <r>
      <rPr>
        <b/>
        <sz val="11"/>
        <color theme="1"/>
        <rFont val="Calibri"/>
        <family val="2"/>
        <scheme val="minor"/>
      </rPr>
      <t>Discovery*</t>
    </r>
    <r>
      <rPr>
        <sz val="11"/>
        <color theme="1"/>
        <rFont val="Calibri"/>
        <family val="2"/>
        <scheme val="minor"/>
      </rPr>
      <t xml:space="preserve"> area includes basic tools and a </t>
    </r>
    <r>
      <rPr>
        <i/>
        <u/>
        <sz val="11"/>
        <color theme="1"/>
        <rFont val="Calibri"/>
        <family val="2"/>
        <scheme val="minor"/>
      </rPr>
      <t>variety</t>
    </r>
    <r>
      <rPr>
        <sz val="11"/>
        <color theme="1"/>
        <rFont val="Calibri"/>
        <family val="2"/>
        <scheme val="minor"/>
      </rPr>
      <t xml:space="preserve"> of materials for exploring and investigating the </t>
    </r>
    <r>
      <rPr>
        <i/>
        <u/>
        <sz val="11"/>
        <color theme="1"/>
        <rFont val="Calibri"/>
        <family val="2"/>
        <scheme val="minor"/>
      </rPr>
      <t>physical properties of objects</t>
    </r>
  </si>
  <si>
    <r>
      <t xml:space="preserve">g.  </t>
    </r>
    <r>
      <rPr>
        <b/>
        <sz val="11"/>
        <color theme="1"/>
        <rFont val="Calibri"/>
        <family val="2"/>
        <scheme val="minor"/>
      </rPr>
      <t>Sand and Water*</t>
    </r>
    <r>
      <rPr>
        <sz val="11"/>
        <color theme="1"/>
        <rFont val="Calibri"/>
        <family val="2"/>
        <scheme val="minor"/>
      </rPr>
      <t xml:space="preserve"> area</t>
    </r>
    <r>
      <rPr>
        <vertAlign val="superscript"/>
        <sz val="11"/>
        <color theme="1"/>
        <rFont val="Calibri"/>
        <family val="2"/>
        <scheme val="minor"/>
      </rPr>
      <t>5</t>
    </r>
    <r>
      <rPr>
        <sz val="11"/>
        <color theme="1"/>
        <rFont val="Calibri"/>
        <family val="2"/>
        <scheme val="minor"/>
      </rPr>
      <t xml:space="preserve"> includes sufficient sand and water (3-4 inches deep) and a </t>
    </r>
    <r>
      <rPr>
        <i/>
        <u/>
        <sz val="11"/>
        <color theme="1"/>
        <rFont val="Calibri"/>
        <family val="2"/>
        <scheme val="minor"/>
      </rPr>
      <t>variety</t>
    </r>
    <r>
      <rPr>
        <sz val="11"/>
        <color theme="1"/>
        <rFont val="Calibri"/>
        <family val="2"/>
        <scheme val="minor"/>
      </rPr>
      <t xml:space="preserve"> of props and amterials for digging, molding, pouring and sifting</t>
    </r>
  </si>
  <si>
    <r>
      <t xml:space="preserve">h.  </t>
    </r>
    <r>
      <rPr>
        <b/>
        <sz val="11"/>
        <color theme="1"/>
        <rFont val="Calibri"/>
        <family val="2"/>
        <scheme val="minor"/>
      </rPr>
      <t>Music and Movement</t>
    </r>
    <r>
      <rPr>
        <sz val="11"/>
        <color theme="1"/>
        <rFont val="Calibri"/>
        <family val="2"/>
        <scheme val="minor"/>
      </rPr>
      <t xml:space="preserve"> area includes a </t>
    </r>
    <r>
      <rPr>
        <i/>
        <u/>
        <sz val="11"/>
        <color theme="1"/>
        <rFont val="Calibri"/>
        <family val="2"/>
        <scheme val="minor"/>
      </rPr>
      <t>variety</t>
    </r>
    <r>
      <rPr>
        <sz val="11"/>
        <color theme="1"/>
        <rFont val="Calibri"/>
        <family val="2"/>
        <scheme val="minor"/>
      </rPr>
      <t xml:space="preserve"> of musical instruments and dance movement props (e.g., scarves, streamers, fans of several cultures)</t>
    </r>
  </si>
  <si>
    <r>
      <t xml:space="preserve">i.  </t>
    </r>
    <r>
      <rPr>
        <b/>
        <sz val="11"/>
        <color theme="1"/>
        <rFont val="Calibri"/>
        <family val="2"/>
        <scheme val="minor"/>
      </rPr>
      <t>Cooking</t>
    </r>
    <r>
      <rPr>
        <sz val="11"/>
        <color theme="1"/>
        <rFont val="Calibri"/>
        <family val="2"/>
        <scheme val="minor"/>
      </rPr>
      <t xml:space="preserve"> are includes basic items children can use to complete food-related projects safely</t>
    </r>
  </si>
  <si>
    <r>
      <t xml:space="preserve">j.  </t>
    </r>
    <r>
      <rPr>
        <b/>
        <sz val="11"/>
        <color theme="1"/>
        <rFont val="Calibri"/>
        <family val="2"/>
        <scheme val="minor"/>
      </rPr>
      <t>Computer</t>
    </r>
    <r>
      <rPr>
        <sz val="11"/>
        <color theme="1"/>
        <rFont val="Calibri"/>
        <family val="2"/>
        <scheme val="minor"/>
      </rPr>
      <t xml:space="preserve"> area</t>
    </r>
    <r>
      <rPr>
        <vertAlign val="superscript"/>
        <sz val="11"/>
        <color theme="1"/>
        <rFont val="Calibri"/>
        <family val="2"/>
        <scheme val="minor"/>
      </rPr>
      <t>6</t>
    </r>
    <r>
      <rPr>
        <sz val="11"/>
        <color theme="1"/>
        <rFont val="Calibri"/>
        <family val="2"/>
        <scheme val="minor"/>
      </rPr>
      <t xml:space="preserve"> includes equipment and developmentally appropriate software or apps that children can use collaboratively and safely (e.g., two chairs at the computer; powercords in the back ans out of the children's reach; protective cases for mobile devices</t>
    </r>
  </si>
  <si>
    <r>
      <t xml:space="preserve">k.  </t>
    </r>
    <r>
      <rPr>
        <b/>
        <sz val="11"/>
        <color theme="1"/>
        <rFont val="Calibri"/>
        <family val="2"/>
        <scheme val="minor"/>
      </rPr>
      <t xml:space="preserve"> Outdoors*</t>
    </r>
    <r>
      <rPr>
        <sz val="11"/>
        <color theme="1"/>
        <rFont val="Calibri"/>
        <family val="2"/>
        <scheme val="minor"/>
      </rPr>
      <t xml:space="preserve"> includes a </t>
    </r>
    <r>
      <rPr>
        <i/>
        <u/>
        <sz val="11"/>
        <color theme="1"/>
        <rFont val="Calibri"/>
        <family val="2"/>
        <scheme val="minor"/>
      </rPr>
      <t>variety</t>
    </r>
    <r>
      <rPr>
        <sz val="11"/>
        <color theme="1"/>
        <rFont val="Calibri"/>
        <family val="2"/>
        <scheme val="minor"/>
      </rPr>
      <t xml:space="preserve"> of </t>
    </r>
    <r>
      <rPr>
        <i/>
        <u/>
        <sz val="11"/>
        <color theme="1"/>
        <rFont val="Calibri"/>
        <family val="2"/>
        <scheme val="minor"/>
      </rPr>
      <t>surfaces</t>
    </r>
    <r>
      <rPr>
        <sz val="11"/>
        <color theme="1"/>
        <rFont val="Calibri"/>
        <family val="2"/>
        <scheme val="minor"/>
      </rPr>
      <t xml:space="preserve"> and equipment for </t>
    </r>
    <r>
      <rPr>
        <i/>
        <u/>
        <sz val="11"/>
        <color theme="1"/>
        <rFont val="Calibri"/>
        <family val="2"/>
        <scheme val="minor"/>
      </rPr>
      <t>large-muscle activities</t>
    </r>
    <r>
      <rPr>
        <sz val="11"/>
        <color theme="1"/>
        <rFont val="Calibri"/>
        <family val="2"/>
        <scheme val="minor"/>
      </rPr>
      <t xml:space="preserve"> and materials for nature exploration</t>
    </r>
  </si>
  <si>
    <r>
      <rPr>
        <vertAlign val="superscript"/>
        <sz val="8"/>
        <color theme="1"/>
        <rFont val="Calibri"/>
        <family val="2"/>
        <scheme val="minor"/>
      </rPr>
      <t>3</t>
    </r>
    <r>
      <rPr>
        <sz val="8"/>
        <color theme="1"/>
        <rFont val="Calibri"/>
        <family val="2"/>
        <scheme val="minor"/>
      </rPr>
      <t xml:space="preserve"> At the beginning of the year or in a classroom of 3-year-olds, it is not necessary to display a full set of blocks in the block area.</t>
    </r>
  </si>
  <si>
    <r>
      <rPr>
        <vertAlign val="superscript"/>
        <sz val="8"/>
        <color theme="1"/>
        <rFont val="Calibri"/>
        <family val="2"/>
        <scheme val="minor"/>
      </rPr>
      <t>4</t>
    </r>
    <r>
      <rPr>
        <sz val="8"/>
        <color theme="1"/>
        <rFont val="Calibri"/>
        <family val="2"/>
        <scheme val="minor"/>
      </rPr>
      <t xml:space="preserve"> The listening or writing area may not be located physically within the Library area.</t>
    </r>
  </si>
  <si>
    <r>
      <rPr>
        <vertAlign val="superscript"/>
        <sz val="8"/>
        <color theme="1"/>
        <rFont val="Calibri"/>
        <family val="2"/>
        <scheme val="minor"/>
      </rPr>
      <t>5</t>
    </r>
    <r>
      <rPr>
        <sz val="8"/>
        <color theme="1"/>
        <rFont val="Calibri"/>
        <family val="2"/>
        <scheme val="minor"/>
      </rPr>
      <t xml:space="preserve"> Opportunies for sand and water may be indoors, outdoors, or in both locations.</t>
    </r>
  </si>
  <si>
    <r>
      <rPr>
        <vertAlign val="superscript"/>
        <sz val="8"/>
        <color theme="1"/>
        <rFont val="Calibri"/>
        <family val="2"/>
        <scheme val="minor"/>
      </rPr>
      <t>6</t>
    </r>
    <r>
      <rPr>
        <sz val="8"/>
        <color theme="1"/>
        <rFont val="Calibri"/>
        <family val="2"/>
        <scheme val="minor"/>
      </rPr>
      <t xml:space="preserve"> Mobile devices (e.g. smartphones, tablets, laptops) maybe located and used in the other areas of the classroom.</t>
    </r>
  </si>
  <si>
    <r>
      <t>3. The materials, furnishings, equipment, and displays enhance learning in the content areas (literacy, math, science, social studies, the arts, and technology).</t>
    </r>
    <r>
      <rPr>
        <b/>
        <vertAlign val="superscript"/>
        <sz val="12"/>
        <color theme="1"/>
        <rFont val="Times New Roman"/>
        <family val="1"/>
      </rPr>
      <t>7</t>
    </r>
  </si>
  <si>
    <r>
      <t xml:space="preserve">a.  The environment is </t>
    </r>
    <r>
      <rPr>
        <i/>
        <u/>
        <sz val="11"/>
        <color theme="1"/>
        <rFont val="Calibri"/>
        <family val="2"/>
        <scheme val="minor"/>
      </rPr>
      <t>print-rich</t>
    </r>
    <r>
      <rPr>
        <sz val="11"/>
        <color theme="1"/>
        <rFont val="Calibri"/>
        <family val="2"/>
        <scheme val="minor"/>
      </rPr>
      <t xml:space="preserve"> and includes print that  labels materials and storage placces, identifies classroom practices, gives information, and provides </t>
    </r>
    <r>
      <rPr>
        <i/>
        <u/>
        <sz val="11"/>
        <color theme="1"/>
        <rFont val="Calibri"/>
        <family val="2"/>
        <scheme val="minor"/>
      </rPr>
      <t>narrative descriptions</t>
    </r>
    <r>
      <rPr>
        <sz val="11"/>
        <color theme="1"/>
        <rFont val="Calibri"/>
        <family val="2"/>
        <scheme val="minor"/>
      </rPr>
      <t xml:space="preserve"> (e.g., dictation about artwork, a chart story about a walk around the block)</t>
    </r>
  </si>
  <si>
    <t>b. Children's names are diplayed in a variety of locations throughout the classroom</t>
  </si>
  <si>
    <t>d. Other texts (e.g., magazines, sign charts, cookbooks) are included in at tleat three differenet interest areas</t>
  </si>
  <si>
    <t>e.  There are at least 25 books inclusive of all categories: story, informational, alphabet, predictable,  number and counting, and nursery rhymes</t>
  </si>
  <si>
    <r>
      <t xml:space="preserve">f.  Materials for writing are included in at least five </t>
    </r>
    <r>
      <rPr>
        <i/>
        <u/>
        <sz val="11"/>
        <color theme="1"/>
        <rFont val="Calibri"/>
        <family val="2"/>
        <scheme val="minor"/>
      </rPr>
      <t>interest areas</t>
    </r>
  </si>
  <si>
    <t>g.  An alphabet (with related pictures and/or children's names) is displayed att the children's eye level</t>
  </si>
  <si>
    <r>
      <t xml:space="preserve">h.  Materials for exploring mathmatical concepts (e.g., number and operations; patters; geometry and </t>
    </r>
    <r>
      <rPr>
        <i/>
        <u/>
        <sz val="11"/>
        <color theme="1"/>
        <rFont val="Calibri"/>
        <family val="2"/>
        <scheme val="minor"/>
      </rPr>
      <t>spatial relationships</t>
    </r>
    <r>
      <rPr>
        <sz val="11"/>
        <color theme="1"/>
        <rFont val="Calibri"/>
        <family val="2"/>
        <scheme val="minor"/>
      </rPr>
      <t>; measurement; collecting, organizing, and representing data) are included</t>
    </r>
  </si>
  <si>
    <r>
      <t xml:space="preserve">i.  A </t>
    </r>
    <r>
      <rPr>
        <i/>
        <u/>
        <sz val="11"/>
        <color theme="1"/>
        <rFont val="Calibri"/>
        <family val="2"/>
        <scheme val="minor"/>
      </rPr>
      <t>variety</t>
    </r>
    <r>
      <rPr>
        <sz val="11"/>
        <color theme="1"/>
        <rFont val="Calibri"/>
        <family val="2"/>
        <scheme val="minor"/>
      </rPr>
      <t xml:space="preserve"> of materials for investigating life sciences, physical sciences, and Earth and the environment is included</t>
    </r>
  </si>
  <si>
    <r>
      <t xml:space="preserve">j.  Materials to help children learn about people and how they live and expand their </t>
    </r>
    <r>
      <rPr>
        <i/>
        <u/>
        <sz val="11"/>
        <color theme="1"/>
        <rFont val="Calibri"/>
        <family val="2"/>
        <scheme val="minor"/>
      </rPr>
      <t>geographic thinking</t>
    </r>
    <r>
      <rPr>
        <sz val="11"/>
        <color theme="1"/>
        <rFont val="Calibri"/>
        <family val="2"/>
        <scheme val="minor"/>
      </rPr>
      <t xml:space="preserve"> are included</t>
    </r>
  </si>
  <si>
    <t>k.  Materials for spontaneous exploration and appreciation of the arts (visual arts, music, dance and movement, and drama) are included</t>
  </si>
  <si>
    <r>
      <t xml:space="preserve">l.  </t>
    </r>
    <r>
      <rPr>
        <i/>
        <u/>
        <sz val="11"/>
        <color theme="1"/>
        <rFont val="Calibri"/>
        <family val="2"/>
        <scheme val="minor"/>
      </rPr>
      <t>Tools</t>
    </r>
    <r>
      <rPr>
        <sz val="11"/>
        <color theme="1"/>
        <rFont val="Calibri"/>
        <family val="2"/>
        <scheme val="minor"/>
      </rPr>
      <t xml:space="preserve"> and technology to perform tasks, including adaptive tools for any children with disabilities, are included (e.g., funnels, magnifying lenses, balances, tape measures, cameras, computers)</t>
    </r>
  </si>
  <si>
    <r>
      <rPr>
        <vertAlign val="superscript"/>
        <sz val="8"/>
        <color theme="1"/>
        <rFont val="Calibri"/>
        <family val="2"/>
        <scheme val="minor"/>
      </rPr>
      <t>7</t>
    </r>
    <r>
      <rPr>
        <sz val="8"/>
        <color theme="1"/>
        <rFont val="Calibri"/>
        <family val="2"/>
        <scheme val="minor"/>
      </rPr>
      <t xml:space="preserve"> This item includes content-related materials throughout the entire classroom and outdoors</t>
    </r>
  </si>
  <si>
    <t>4.  The environment reflects the language(s), family background(s), home culture(s), and exceptionalities of the children in the classroom and beyond.</t>
  </si>
  <si>
    <r>
      <t>a.  Images</t>
    </r>
    <r>
      <rPr>
        <vertAlign val="superscript"/>
        <sz val="11"/>
        <color theme="1"/>
        <rFont val="Calibri"/>
        <family val="2"/>
        <scheme val="minor"/>
      </rPr>
      <t xml:space="preserve">8 </t>
    </r>
    <r>
      <rPr>
        <sz val="11"/>
        <color theme="1"/>
        <rFont val="Calibri"/>
        <family val="2"/>
        <scheme val="minor"/>
      </rPr>
      <t xml:space="preserve">that are </t>
    </r>
    <r>
      <rPr>
        <i/>
        <u/>
        <sz val="11"/>
        <color theme="1"/>
        <rFont val="Calibri"/>
        <family val="2"/>
        <scheme val="minor"/>
      </rPr>
      <t>nonstereotypical</t>
    </r>
    <r>
      <rPr>
        <sz val="11"/>
        <color theme="1"/>
        <rFont val="Calibri"/>
        <family val="2"/>
        <scheme val="minor"/>
      </rPr>
      <t xml:space="preserve"> and authentic depictions of children and familes are displayed (e.g., photo of classroom children and their families, photos showing other cultures or ethnicities)</t>
    </r>
  </si>
  <si>
    <t>b.  Books in children's home language(s) are included</t>
  </si>
  <si>
    <t>c.  Labels are written in the children's home language(s), and the languages are color coded throughout the classroom (e.g., English in blue and Spanish in red)</t>
  </si>
  <si>
    <t>d.  Music with lyrics in the children's home language(s) is included</t>
  </si>
  <si>
    <t>e.  Materials in interest areas reflect the diversity of the families in the classroon and community</t>
  </si>
  <si>
    <t>f.  Images of children with disabilities are included in the materials and displays</t>
  </si>
  <si>
    <r>
      <rPr>
        <vertAlign val="superscript"/>
        <sz val="8"/>
        <color theme="1"/>
        <rFont val="Calibri"/>
        <family val="2"/>
        <scheme val="minor"/>
      </rPr>
      <t>8</t>
    </r>
    <r>
      <rPr>
        <sz val="8"/>
        <color theme="1"/>
        <rFont val="Calibri"/>
        <family val="2"/>
        <scheme val="minor"/>
      </rPr>
      <t xml:space="preserve"> More than half, though not all, of the images depicted throughout the classroom emvironment should reflect the backgrounds of the children in the program and extend beyond to the major groups in the community and in the nation.</t>
    </r>
  </si>
  <si>
    <t>5. The environment is healthy, safe and clean.</t>
  </si>
  <si>
    <t>a.  Child-sized furnishings are available</t>
  </si>
  <si>
    <r>
      <t xml:space="preserve">b.  Materials are </t>
    </r>
    <r>
      <rPr>
        <i/>
        <u/>
        <sz val="11"/>
        <color theme="1"/>
        <rFont val="Calibri"/>
        <family val="2"/>
        <scheme val="minor"/>
      </rPr>
      <t>well-maintained</t>
    </r>
    <r>
      <rPr>
        <sz val="11"/>
        <color theme="1"/>
        <rFont val="Calibri"/>
        <family val="2"/>
        <scheme val="minor"/>
      </rPr>
      <t xml:space="preserve"> and in good condition</t>
    </r>
  </si>
  <si>
    <t>c. Materials, equipment, and displays are included (e.g., job charts, small brooms, dustpans)</t>
  </si>
  <si>
    <t>d. Features and practices that promote safety and health are included (e.g., handwashing charts, food safety procedures, arrival and departure procedures, proper storage of chemicals and medicines)</t>
  </si>
  <si>
    <t>e. The outdoor space is safe (e.g., protected from traffic, free from debris, with cushioning materials under the equipment, with no sharp edges) and arranged so that the children can be seen and supervised from all vantage points</t>
  </si>
  <si>
    <t>f. Furnishings are arranged for good visual supervision</t>
  </si>
  <si>
    <r>
      <t xml:space="preserve">6. The daily schedule and weekly plans include a balance of types of experiences and </t>
    </r>
    <r>
      <rPr>
        <b/>
        <i/>
        <u/>
        <sz val="12"/>
        <color theme="1"/>
        <rFont val="Times New Roman"/>
        <family val="1"/>
      </rPr>
      <t>settings</t>
    </r>
    <r>
      <rPr>
        <b/>
        <sz val="12"/>
        <color theme="1"/>
        <rFont val="Times New Roman"/>
        <family val="1"/>
      </rPr>
      <t>.</t>
    </r>
  </si>
  <si>
    <t>a.  A detailed daily schedule and weekly plans are posted for adult use and information (dispplayed for families and visitors)</t>
  </si>
  <si>
    <r>
      <t xml:space="preserve">b.  An </t>
    </r>
    <r>
      <rPr>
        <i/>
        <u/>
        <sz val="11"/>
        <color theme="1"/>
        <rFont val="Calibri"/>
        <family val="2"/>
        <scheme val="minor"/>
      </rPr>
      <t>interactive</t>
    </r>
    <r>
      <rPr>
        <sz val="11"/>
        <color theme="1"/>
        <rFont val="Calibri"/>
        <family val="2"/>
        <scheme val="minor"/>
      </rPr>
      <t xml:space="preserve"> schedule with pictures and words is displayed at the children's eye level</t>
    </r>
  </si>
  <si>
    <r>
      <t xml:space="preserve">c.  Alternating </t>
    </r>
    <r>
      <rPr>
        <i/>
        <u/>
        <sz val="11"/>
        <color theme="1"/>
        <rFont val="Calibri"/>
        <family val="2"/>
        <scheme val="minor"/>
      </rPr>
      <t>active times</t>
    </r>
    <r>
      <rPr>
        <sz val="11"/>
        <color theme="1"/>
        <rFont val="Calibri"/>
        <family val="2"/>
        <scheme val="minor"/>
      </rPr>
      <t xml:space="preserve"> and </t>
    </r>
    <r>
      <rPr>
        <i/>
        <u/>
        <sz val="11"/>
        <color theme="1"/>
        <rFont val="Calibri"/>
        <family val="2"/>
        <scheme val="minor"/>
      </rPr>
      <t>quiet times</t>
    </r>
    <r>
      <rPr>
        <sz val="11"/>
        <color theme="1"/>
        <rFont val="Calibri"/>
        <family val="2"/>
        <scheme val="minor"/>
      </rPr>
      <t xml:space="preserve"> are included</t>
    </r>
  </si>
  <si>
    <r>
      <t xml:space="preserve">d.  Opportunities for individual and </t>
    </r>
    <r>
      <rPr>
        <i/>
        <u/>
        <sz val="11"/>
        <color theme="1"/>
        <rFont val="Calibri"/>
        <family val="2"/>
        <scheme val="minor"/>
      </rPr>
      <t>large</t>
    </r>
    <r>
      <rPr>
        <sz val="11"/>
        <color theme="1"/>
        <rFont val="Calibri"/>
        <family val="2"/>
        <scheme val="minor"/>
      </rPr>
      <t xml:space="preserve">- and </t>
    </r>
    <r>
      <rPr>
        <i/>
        <u/>
        <sz val="11"/>
        <color theme="1"/>
        <rFont val="Calibri"/>
        <family val="2"/>
        <scheme val="minor"/>
      </rPr>
      <t>small-group</t>
    </r>
    <r>
      <rPr>
        <sz val="11"/>
        <color theme="1"/>
        <rFont val="Calibri"/>
        <family val="2"/>
        <scheme val="minor"/>
      </rPr>
      <t xml:space="preserve"> activities are included</t>
    </r>
  </si>
  <si>
    <r>
      <t>e.  Child-initiated and</t>
    </r>
    <r>
      <rPr>
        <i/>
        <u/>
        <sz val="11"/>
        <color theme="1"/>
        <rFont val="Calibri"/>
        <family val="2"/>
        <scheme val="minor"/>
      </rPr>
      <t xml:space="preserve"> teacher</t>
    </r>
    <r>
      <rPr>
        <sz val="11"/>
        <color theme="1"/>
        <rFont val="Calibri"/>
        <family val="2"/>
        <scheme val="minor"/>
      </rPr>
      <t>-planned activities</t>
    </r>
  </si>
  <si>
    <r>
      <t xml:space="preserve">f.  The daily schedule and weekly plans are flexable (e.g., the teacher extends </t>
    </r>
    <r>
      <rPr>
        <i/>
        <u/>
        <sz val="11"/>
        <color theme="1"/>
        <rFont val="Calibri"/>
        <family val="2"/>
        <scheme val="minor"/>
      </rPr>
      <t>choice time</t>
    </r>
    <r>
      <rPr>
        <sz val="11"/>
        <color theme="1"/>
        <rFont val="Calibri"/>
        <family val="2"/>
        <scheme val="minor"/>
      </rPr>
      <t xml:space="preserve"> when children are involved in elaborate play or shorten </t>
    </r>
    <r>
      <rPr>
        <i/>
        <u/>
        <sz val="11"/>
        <color theme="1"/>
        <rFont val="Calibri"/>
        <family val="2"/>
        <scheme val="minor"/>
      </rPr>
      <t>large-group</t>
    </r>
    <r>
      <rPr>
        <sz val="11"/>
        <color theme="1"/>
        <rFont val="Calibri"/>
        <family val="2"/>
        <scheme val="minor"/>
      </rPr>
      <t xml:space="preserve"> time when children become restless</t>
    </r>
  </si>
  <si>
    <r>
      <t xml:space="preserve">g.  One hour of </t>
    </r>
    <r>
      <rPr>
        <i/>
        <u/>
        <sz val="11"/>
        <color theme="1"/>
        <rFont val="Calibri"/>
        <family val="2"/>
        <scheme val="minor"/>
      </rPr>
      <t>choice time</t>
    </r>
    <r>
      <rPr>
        <sz val="11"/>
        <color theme="1"/>
        <rFont val="Calibri"/>
        <family val="2"/>
        <scheme val="minor"/>
      </rPr>
      <t xml:space="preserve">, exclusive of cleanup, is included in the morning and again in the afternoon for </t>
    </r>
    <r>
      <rPr>
        <i/>
        <u/>
        <sz val="11"/>
        <color theme="1"/>
        <rFont val="Calibri"/>
        <family val="2"/>
        <scheme val="minor"/>
      </rPr>
      <t>full day programs</t>
    </r>
    <r>
      <rPr>
        <sz val="11"/>
        <color theme="1"/>
        <rFont val="Calibri"/>
        <family val="2"/>
        <scheme val="minor"/>
      </rPr>
      <t xml:space="preserve"> (one hour of </t>
    </r>
    <r>
      <rPr>
        <i/>
        <sz val="11"/>
        <color theme="1"/>
        <rFont val="Calibri"/>
        <family val="2"/>
        <scheme val="minor"/>
      </rPr>
      <t>choice time</t>
    </r>
    <r>
      <rPr>
        <sz val="11"/>
        <color theme="1"/>
        <rFont val="Calibri"/>
        <family val="2"/>
        <scheme val="minor"/>
      </rPr>
      <t xml:space="preserve"> for</t>
    </r>
    <r>
      <rPr>
        <i/>
        <u/>
        <sz val="11"/>
        <color theme="1"/>
        <rFont val="Calibri"/>
        <family val="2"/>
        <scheme val="minor"/>
      </rPr>
      <t xml:space="preserve"> half-day programs</t>
    </r>
    <r>
      <rPr>
        <sz val="11"/>
        <color theme="1"/>
        <rFont val="Calibri"/>
        <family val="2"/>
        <scheme val="minor"/>
      </rPr>
      <t>)</t>
    </r>
  </si>
  <si>
    <r>
      <t xml:space="preserve">h.  At least 30-60 minutes are allocated daily for outdoor play in the morning and again in the afternoon for </t>
    </r>
    <r>
      <rPr>
        <i/>
        <u/>
        <sz val="11"/>
        <color theme="1"/>
        <rFont val="Calibri"/>
        <family val="2"/>
        <scheme val="minor"/>
      </rPr>
      <t>full-day programs</t>
    </r>
    <r>
      <rPr>
        <sz val="11"/>
        <color theme="1"/>
        <rFont val="Calibri"/>
        <family val="2"/>
        <scheme val="minor"/>
      </rPr>
      <t xml:space="preserve"> (weather permitting)</t>
    </r>
  </si>
  <si>
    <r>
      <t xml:space="preserve">i.  </t>
    </r>
    <r>
      <rPr>
        <i/>
        <u/>
        <sz val="11"/>
        <color theme="1"/>
        <rFont val="Calibri"/>
        <family val="2"/>
        <scheme val="minor"/>
      </rPr>
      <t>Studies</t>
    </r>
    <r>
      <rPr>
        <sz val="11"/>
        <color theme="1"/>
        <rFont val="Calibri"/>
        <family val="2"/>
        <scheme val="minor"/>
      </rPr>
      <t xml:space="preserve"> are reflected in weekly plans</t>
    </r>
  </si>
  <si>
    <t>7. Large and small-group activities are planned flexibly to  address the individual strengths, needs, and interests of children</t>
  </si>
  <si>
    <t>a.  Observes children's interest and engagement and adjusts group times accordinginly</t>
  </si>
  <si>
    <r>
      <t xml:space="preserve">b.  Uses planned, intentional, </t>
    </r>
    <r>
      <rPr>
        <i/>
        <u/>
        <sz val="11"/>
        <color theme="1"/>
        <rFont val="Calibri"/>
        <family val="2"/>
        <scheme val="minor"/>
      </rPr>
      <t>small-group settings</t>
    </r>
    <r>
      <rPr>
        <sz val="11"/>
        <color theme="1"/>
        <rFont val="Calibri"/>
        <family val="2"/>
        <scheme val="minor"/>
      </rPr>
      <t xml:space="preserve"> to meet particular intructional goals (e.g., to introduce a new concept or teach a specific skill</t>
    </r>
  </si>
  <si>
    <t xml:space="preserve">c.  Makes accomodations for children in interactive experiences </t>
  </si>
  <si>
    <r>
      <t xml:space="preserve">d.  Engages children in </t>
    </r>
    <r>
      <rPr>
        <i/>
        <u/>
        <sz val="11"/>
        <color theme="1"/>
        <rFont val="Calibri"/>
        <family val="2"/>
        <scheme val="minor"/>
      </rPr>
      <t>interactive experiences</t>
    </r>
    <r>
      <rPr>
        <sz val="11"/>
        <color theme="1"/>
        <rFont val="Calibri"/>
        <family val="2"/>
        <scheme val="minor"/>
      </rPr>
      <t xml:space="preserve"> (e.g., dicussions, cooperative games, </t>
    </r>
    <r>
      <rPr>
        <i/>
        <u/>
        <sz val="11"/>
        <color theme="1"/>
        <rFont val="Calibri"/>
        <family val="2"/>
        <scheme val="minor"/>
      </rPr>
      <t>story retellings</t>
    </r>
    <r>
      <rPr>
        <sz val="11"/>
        <color theme="1"/>
        <rFont val="Calibri"/>
        <family val="2"/>
        <scheme val="minor"/>
      </rPr>
      <t xml:space="preserve"> and dramatizations, cooking experiences, music and movement.</t>
    </r>
  </si>
  <si>
    <r>
      <t xml:space="preserve">e.  Uses flexible groupings so the size and make up of </t>
    </r>
    <r>
      <rPr>
        <i/>
        <u/>
        <sz val="11"/>
        <color theme="1"/>
        <rFont val="Calibri"/>
        <family val="2"/>
        <scheme val="minor"/>
      </rPr>
      <t>small groups</t>
    </r>
    <r>
      <rPr>
        <sz val="11"/>
        <color theme="1"/>
        <rFont val="Calibri"/>
        <family val="2"/>
        <scheme val="minor"/>
      </rPr>
      <t xml:space="preserve"> are not the same </t>
    </r>
  </si>
  <si>
    <r>
      <t xml:space="preserve">f.  Selects the </t>
    </r>
    <r>
      <rPr>
        <i/>
        <u/>
        <sz val="11"/>
        <color theme="1"/>
        <rFont val="Calibri"/>
        <family val="2"/>
        <scheme val="minor"/>
      </rPr>
      <t>setting</t>
    </r>
    <r>
      <rPr>
        <sz val="11"/>
        <color theme="1"/>
        <rFont val="Calibri"/>
        <family val="2"/>
        <scheme val="minor"/>
      </rPr>
      <t xml:space="preserve"> that is most appropriate for each experience (e.g. indoors vs. outdoors; </t>
    </r>
    <r>
      <rPr>
        <i/>
        <u/>
        <sz val="11"/>
        <color theme="1"/>
        <rFont val="Calibri"/>
        <family val="2"/>
        <scheme val="minor"/>
      </rPr>
      <t>small group</t>
    </r>
    <r>
      <rPr>
        <sz val="11"/>
        <color theme="1"/>
        <rFont val="Calibri"/>
        <family val="2"/>
        <scheme val="minor"/>
      </rPr>
      <t xml:space="preserve"> vs. </t>
    </r>
    <r>
      <rPr>
        <i/>
        <u/>
        <sz val="11"/>
        <color theme="1"/>
        <rFont val="Calibri"/>
        <family val="2"/>
        <scheme val="minor"/>
      </rPr>
      <t>large group</t>
    </r>
    <r>
      <rPr>
        <sz val="11"/>
        <color theme="1"/>
        <rFont val="Calibri"/>
        <family val="2"/>
        <scheme val="minor"/>
      </rPr>
      <t>)</t>
    </r>
  </si>
  <si>
    <t>8. Transitions between activities are smooth and used as opportunities to teach skills and concepts.</t>
  </si>
  <si>
    <t>a.  Gives notice before cleanup time or transitioning to other activites</t>
  </si>
  <si>
    <r>
      <t xml:space="preserve">b.  Minimizes </t>
    </r>
    <r>
      <rPr>
        <i/>
        <u/>
        <sz val="11"/>
        <color theme="1"/>
        <rFont val="Calibri"/>
        <family val="2"/>
        <scheme val="minor"/>
      </rPr>
      <t>wait time</t>
    </r>
  </si>
  <si>
    <t>c.  Has materials ready for the next activity</t>
  </si>
  <si>
    <r>
      <t xml:space="preserve">d.  Minimizes the number of </t>
    </r>
    <r>
      <rPr>
        <i/>
        <u/>
        <sz val="11"/>
        <color theme="1"/>
        <rFont val="Calibri"/>
        <family val="2"/>
        <scheme val="minor"/>
      </rPr>
      <t>transitions</t>
    </r>
    <r>
      <rPr>
        <sz val="11"/>
        <color theme="1"/>
        <rFont val="Calibri"/>
        <family val="2"/>
        <scheme val="minor"/>
      </rPr>
      <t xml:space="preserve"> throughout the day</t>
    </r>
  </si>
  <si>
    <r>
      <t xml:space="preserve">e. Transitions children individually and in </t>
    </r>
    <r>
      <rPr>
        <i/>
        <u/>
        <sz val="11"/>
        <color theme="1"/>
        <rFont val="Calibri"/>
        <family val="2"/>
        <scheme val="minor"/>
      </rPr>
      <t>small groups</t>
    </r>
    <r>
      <rPr>
        <sz val="11"/>
        <color theme="1"/>
        <rFont val="Calibri"/>
        <family val="2"/>
        <scheme val="minor"/>
      </rPr>
      <t xml:space="preserve"> as much as possible</t>
    </r>
  </si>
  <si>
    <r>
      <t xml:space="preserve">f.  Uses </t>
    </r>
    <r>
      <rPr>
        <i/>
        <u/>
        <sz val="11"/>
        <color theme="1"/>
        <rFont val="Calibri"/>
        <family val="2"/>
        <scheme val="minor"/>
      </rPr>
      <t>transitions</t>
    </r>
    <r>
      <rPr>
        <sz val="11"/>
        <color theme="1"/>
        <rFont val="Calibri"/>
        <family val="2"/>
        <scheme val="minor"/>
      </rPr>
      <t xml:space="preserve"> as learning opportinities</t>
    </r>
  </si>
  <si>
    <t>Weighted
total</t>
  </si>
  <si>
    <t>Scheduled</t>
  </si>
  <si>
    <t>Actual</t>
  </si>
  <si>
    <t>Classroom</t>
  </si>
  <si>
    <t>Completed by:</t>
  </si>
  <si>
    <t>c.  Books are included in at least five different interest areas</t>
  </si>
  <si>
    <t>2.  Follows guidance in the Teaching Guides regularly and makes adjustments when appropriate</t>
  </si>
  <si>
    <t>Average</t>
  </si>
  <si>
    <t>y</t>
  </si>
  <si>
    <t>Part 1</t>
  </si>
  <si>
    <t>Percent of indicators</t>
  </si>
  <si>
    <t>Evidence
Score</t>
  </si>
  <si>
    <t>Evidence
Rating</t>
  </si>
  <si>
    <t>All</t>
  </si>
  <si>
    <t>Responsible Party</t>
  </si>
  <si>
    <t>Fidelity</t>
  </si>
  <si>
    <t>Physical environment</t>
  </si>
  <si>
    <t>Weighted 
total</t>
  </si>
  <si>
    <t>weighted x2=</t>
  </si>
  <si>
    <t>Assessment</t>
  </si>
  <si>
    <t>Part II subscore</t>
  </si>
  <si>
    <t>Teacher-Child Interactions</t>
  </si>
  <si>
    <r>
      <t xml:space="preserve"> 9. The</t>
    </r>
    <r>
      <rPr>
        <b/>
        <i/>
        <sz val="11"/>
        <color theme="1"/>
        <rFont val="Calibri"/>
        <family val="2"/>
        <scheme val="minor"/>
      </rPr>
      <t xml:space="preserve"> Teacher </t>
    </r>
    <r>
      <rPr>
        <b/>
        <sz val="11"/>
        <color theme="1"/>
        <rFont val="Calibri"/>
        <family val="2"/>
        <scheme val="minor"/>
      </rPr>
      <t xml:space="preserve">establishes a </t>
    </r>
    <r>
      <rPr>
        <b/>
        <i/>
        <u/>
        <sz val="11"/>
        <color theme="1"/>
        <rFont val="Calibri"/>
        <family val="2"/>
        <scheme val="minor"/>
      </rPr>
      <t>positive classroom climate .</t>
    </r>
  </si>
  <si>
    <t>a.  Maintains a nurturing and positive affect (e.g., smiles, laughs, hugs, holds hands, usses a calm voice, shows enthusiasm.)</t>
  </si>
  <si>
    <t>b. Gives encouragement and positive feedback about children's interests, needs, efforts, and/or accomplishments.</t>
  </si>
  <si>
    <t>c. Listens attentively to what each child says and responds respectfully.</t>
  </si>
  <si>
    <t>d.  Engages in positive conversations (back-and-forth exchanges) with children.</t>
  </si>
  <si>
    <t>e.  Demonstrates warmth and respect toward children (e.g., listens when they talk, positions self at children's eye level, treats children fairly).</t>
  </si>
  <si>
    <t>f.  Show sensitivity to children's feelings.</t>
  </si>
  <si>
    <r>
      <t xml:space="preserve">g.  Promotes a sense of </t>
    </r>
    <r>
      <rPr>
        <i/>
        <u/>
        <sz val="11"/>
        <color theme="1"/>
        <rFont val="Calibri"/>
        <family val="2"/>
        <scheme val="minor"/>
      </rPr>
      <t>classroom community</t>
    </r>
    <r>
      <rPr>
        <sz val="11"/>
        <color theme="1"/>
        <rFont val="Calibri"/>
        <family val="2"/>
        <scheme val="minor"/>
      </rPr>
      <t>.</t>
    </r>
  </si>
  <si>
    <t>h.  Helps children make and keep friends (e.g. through discussions and stories about making friends, by pairing children to work on a task, by coaching children on how to enter groups).</t>
  </si>
  <si>
    <t>i.  Refrains from negative interations (e.g., yelling demeaning comments, harsh tone, threatening language, negative body language, physical control).</t>
  </si>
  <si>
    <t>10. The teacher guides children's behaviour in positive, effective way.</t>
  </si>
  <si>
    <t>a.  Establishes a few rules and states them positively (e.g., says "Be safe. Walk in the classroom," instead of saying, "Don't run.")</t>
  </si>
  <si>
    <t>b. Teaches (or has taught) children procedures, routines, and rules and implements them consistently (e.g., children know what is expected and follow procedures)</t>
  </si>
  <si>
    <t>c. States expectations clearly in a positive way (e.g., says "It's time to put the trucks on the shelf")</t>
  </si>
  <si>
    <t>d. Teaches children skills for solving social problems (e.g., listening to each point of view, generating ideas, negotiating, trying solutions.</t>
  </si>
  <si>
    <t>e.  Uses positive guidance when responding to challenging behaviours (e.g. redirects children from unacceptable behaviour).</t>
  </si>
  <si>
    <t>f.  Attends to challenging behaviours quickly and avoids letting them escalate.</t>
  </si>
  <si>
    <t>g.  Encourages children to seek help and communicate their needs.</t>
  </si>
  <si>
    <t>h.  Helps children recognize and manage their own feeling and interpret the emotional cues of others.</t>
  </si>
  <si>
    <t>i.  Positions self for good visual supervision, even when working with individuals or small groups (e.g. sits or stands facing most of the children, visually scans the room, look toward loud or unusual sounds or cries, moves around the room as need</t>
  </si>
  <si>
    <t>11. The teacher uses effective strategies for guiding childen's learning.</t>
  </si>
  <si>
    <t>a.  Helps children make choices.</t>
  </si>
  <si>
    <t>b.  Circulates throughout the room and interects with children to address their strengths, needs, and interests.</t>
  </si>
  <si>
    <t>c. Adapts and individualizes instruction to include all children.</t>
  </si>
  <si>
    <t>d.  Talks with children about their work to extend their thinking and build vocabulary.</t>
  </si>
  <si>
    <t>e.  Listens to what children's thoughts and idea by making statements or asking open-ended questions that help children explain, predict, apply knowledge, evaluate, consider consequences, or clarify.</t>
  </si>
  <si>
    <r>
      <t xml:space="preserve">f.  Responds to the children's thoughts indeas by making statements or asking </t>
    </r>
    <r>
      <rPr>
        <i/>
        <u/>
        <sz val="11"/>
        <color theme="1"/>
        <rFont val="Calibri"/>
        <family val="2"/>
        <scheme val="minor"/>
      </rPr>
      <t xml:space="preserve">open-ended </t>
    </r>
    <r>
      <rPr>
        <sz val="11"/>
        <color theme="1"/>
        <rFont val="Calibri"/>
        <family val="2"/>
        <scheme val="minor"/>
      </rPr>
      <t>questions that help children explain, predict, appy knowledge, evaluate, consider consequences, or clarify.</t>
    </r>
  </si>
  <si>
    <t>g. Makes suggestions to extend childrens play ideas (e.g., "I see you built a roadfor the cars. What happens when the cars run out of gas?").</t>
  </si>
  <si>
    <t>h.  Encourages creative and imaginative thinking.</t>
  </si>
  <si>
    <t>i.  Gives positive feedback and encourages children's efforts and accomplishments.</t>
  </si>
  <si>
    <t>j.  Helps children connect new knowledge to what they already know.</t>
  </si>
  <si>
    <t>k. Uses a range of teaching strategies: observes, acknowledges, and describes children's learning.</t>
  </si>
  <si>
    <t>l.  Gives information to expand children's knowledge base.</t>
  </si>
  <si>
    <t>m.  Uses "self-talk" to describe actions (e.g., "I'm going to hold the book like this so all of you can see it," or, "I think I'll make a list so I can remember what to bring").</t>
  </si>
  <si>
    <t>12. Teaching assistant(s) interact(s) with children in positive ways that support development and learning.</t>
  </si>
  <si>
    <t>a.  Shows affection and caring.</t>
  </si>
  <si>
    <t>b.  Speaks with children respectfully.</t>
  </si>
  <si>
    <t>c.  Listens attentively and responds appropriately to what children say.</t>
  </si>
  <si>
    <t>d.  Guides children's behaviour in positive ways.</t>
  </si>
  <si>
    <t>e.  Interacts with individuals and groups in ways that support curricular objectives.</t>
  </si>
  <si>
    <t>f.  Shows awareness of what is going on in other parts of the classroom.</t>
  </si>
  <si>
    <t>13.  The teacher effectively promotes the English language acquisition of children who are English- and dual-language learners.</t>
  </si>
  <si>
    <t xml:space="preserve">Please Select </t>
  </si>
  <si>
    <r>
      <t xml:space="preserve">a.  Uses gestures and other </t>
    </r>
    <r>
      <rPr>
        <i/>
        <u/>
        <sz val="11"/>
        <color theme="1"/>
        <rFont val="Calibri"/>
        <family val="2"/>
        <scheme val="minor"/>
      </rPr>
      <t>visual cues</t>
    </r>
    <r>
      <rPr>
        <sz val="11"/>
        <color theme="1"/>
        <rFont val="Calibri"/>
        <family val="2"/>
        <scheme val="minor"/>
      </rPr>
      <t xml:space="preserve"> when speaking.</t>
    </r>
  </si>
  <si>
    <t>b.  Repeats words and phrases.</t>
  </si>
  <si>
    <t>c.  Speaks slowly.</t>
  </si>
  <si>
    <t>d.  Gives children ample time to respond.</t>
  </si>
  <si>
    <t>e.  Accepts children's use of English and/or their home languages.</t>
  </si>
  <si>
    <t>f.  Pairs English-speaking children with children who are dual-language learners for some activities, intentionally</t>
  </si>
  <si>
    <t>g.  Reads books in English with repetative text, rhyme, and simple plots.</t>
  </si>
  <si>
    <r>
      <t xml:space="preserve">h.  Reads to children in </t>
    </r>
    <r>
      <rPr>
        <i/>
        <u/>
        <sz val="11"/>
        <color theme="1"/>
        <rFont val="Calibri"/>
        <family val="2"/>
        <scheme val="minor"/>
      </rPr>
      <t>small groups</t>
    </r>
    <r>
      <rPr>
        <sz val="11"/>
        <color theme="1"/>
        <rFont val="Calibri"/>
        <family val="2"/>
        <scheme val="minor"/>
      </rPr>
      <t xml:space="preserve"> and individually.</t>
    </r>
  </si>
  <si>
    <t xml:space="preserve">14.  The teacher uses both child-initiated and teacher-planned experiences to effectively guide children's language and literacy learning. </t>
  </si>
  <si>
    <t xml:space="preserve">a.  Asks questions, models correct grammar, and introduces new vocabulary, including words that are not part of </t>
  </si>
  <si>
    <r>
      <t xml:space="preserve">b.  Uses songs, stories, games, and rhymes that </t>
    </r>
    <r>
      <rPr>
        <i/>
        <u/>
        <sz val="11"/>
        <color theme="1"/>
        <rFont val="Calibri"/>
        <family val="2"/>
        <scheme val="minor"/>
      </rPr>
      <t>play with language.</t>
    </r>
  </si>
  <si>
    <r>
      <t xml:space="preserve">c.  Promotes </t>
    </r>
    <r>
      <rPr>
        <i/>
        <u/>
        <sz val="11"/>
        <color theme="1"/>
        <rFont val="Calibri"/>
        <family val="2"/>
        <scheme val="minor"/>
      </rPr>
      <t>phonological awareness</t>
    </r>
    <r>
      <rPr>
        <sz val="11"/>
        <color theme="1"/>
        <rFont val="Calibri"/>
        <family val="2"/>
        <scheme val="minor"/>
      </rPr>
      <t xml:space="preserve"> by drawing children's attention to the sounds of language.</t>
    </r>
  </si>
  <si>
    <r>
      <t xml:space="preserve">d. Reads to individuals and to </t>
    </r>
    <r>
      <rPr>
        <i/>
        <u/>
        <sz val="11"/>
        <color theme="1"/>
        <rFont val="Calibri"/>
        <family val="2"/>
        <scheme val="minor"/>
      </rPr>
      <t>large</t>
    </r>
    <r>
      <rPr>
        <sz val="11"/>
        <color theme="1"/>
        <rFont val="Calibri"/>
        <family val="2"/>
        <scheme val="minor"/>
      </rPr>
      <t xml:space="preserve"> and </t>
    </r>
    <r>
      <rPr>
        <i/>
        <u/>
        <sz val="11"/>
        <color theme="1"/>
        <rFont val="Calibri"/>
        <family val="2"/>
        <scheme val="minor"/>
      </rPr>
      <t>small groups</t>
    </r>
    <r>
      <rPr>
        <sz val="11"/>
        <color theme="1"/>
        <rFont val="Calibri"/>
        <family val="2"/>
        <scheme val="minor"/>
      </rPr>
      <t xml:space="preserve"> of children at least 2-3 times daily.</t>
    </r>
  </si>
  <si>
    <r>
      <t xml:space="preserve">e.  Engages children in </t>
    </r>
    <r>
      <rPr>
        <i/>
        <u/>
        <sz val="11"/>
        <color theme="1"/>
        <rFont val="Calibri"/>
        <family val="2"/>
        <scheme val="minor"/>
      </rPr>
      <t>retelling</t>
    </r>
    <r>
      <rPr>
        <sz val="11"/>
        <color theme="1"/>
        <rFont val="Calibri"/>
        <family val="2"/>
        <scheme val="minor"/>
      </rPr>
      <t xml:space="preserve"> or dramatizing a story</t>
    </r>
  </si>
  <si>
    <r>
      <t xml:space="preserve">f.  Draws children's attention to </t>
    </r>
    <r>
      <rPr>
        <i/>
        <u/>
        <sz val="11"/>
        <color theme="1"/>
        <rFont val="Calibri"/>
        <family val="2"/>
        <scheme val="minor"/>
      </rPr>
      <t>concepts of print</t>
    </r>
    <r>
      <rPr>
        <sz val="11"/>
        <color theme="1"/>
        <rFont val="Calibri"/>
        <family val="2"/>
        <scheme val="minor"/>
      </rPr>
      <t xml:space="preserve"> and </t>
    </r>
    <r>
      <rPr>
        <i/>
        <u/>
        <sz val="11"/>
        <color theme="1"/>
        <rFont val="Calibri"/>
        <family val="2"/>
        <scheme val="minor"/>
      </rPr>
      <t>book concepts</t>
    </r>
    <r>
      <rPr>
        <sz val="11"/>
        <color theme="1"/>
        <rFont val="Calibri"/>
        <family val="2"/>
        <scheme val="minor"/>
      </rPr>
      <t>.</t>
    </r>
  </si>
  <si>
    <r>
      <t xml:space="preserve">g.  Draws children's attention to letters, words, and letter-sound associations; encourages </t>
    </r>
    <r>
      <rPr>
        <i/>
        <u/>
        <sz val="11"/>
        <color theme="1"/>
        <rFont val="Calibri"/>
        <family val="2"/>
        <scheme val="minor"/>
      </rPr>
      <t>sensory exploration of the alphabet.</t>
    </r>
  </si>
  <si>
    <t xml:space="preserve">h.  Encourages children to write. </t>
  </si>
  <si>
    <r>
      <t xml:space="preserve">i.  Engages children in </t>
    </r>
    <r>
      <rPr>
        <i/>
        <u/>
        <sz val="11"/>
        <color theme="1"/>
        <rFont val="Calibri"/>
        <family val="2"/>
        <scheme val="minor"/>
      </rPr>
      <t>shared writing</t>
    </r>
    <r>
      <rPr>
        <sz val="11"/>
        <color theme="1"/>
        <rFont val="Calibri"/>
        <family val="2"/>
        <scheme val="minor"/>
      </rPr>
      <t xml:space="preserve"> (e.g., experience charts and dictation).</t>
    </r>
  </si>
  <si>
    <r>
      <t xml:space="preserve">15.  The </t>
    </r>
    <r>
      <rPr>
        <b/>
        <i/>
        <u/>
        <sz val="11"/>
        <color theme="1"/>
        <rFont val="Calibri"/>
        <family val="2"/>
        <scheme val="minor"/>
      </rPr>
      <t>teacher</t>
    </r>
    <r>
      <rPr>
        <b/>
        <sz val="11"/>
        <color theme="1"/>
        <rFont val="Calibri"/>
        <family val="2"/>
        <scheme val="minor"/>
      </rPr>
      <t xml:space="preserve"> uses both child-initiated and teacher-planned experiences to actively introduce mathematical concepts</t>
    </r>
  </si>
  <si>
    <t>a.  Plans mathmatics experiences intentially.</t>
  </si>
  <si>
    <t>b.  Encourages children to communicate and/or represent their mathmatical thinking.</t>
  </si>
  <si>
    <t>c.  Encourages children to communicate and/or represent their mathematical thinking.</t>
  </si>
  <si>
    <t>d.  Interacts with children to support their understanding of a)</t>
  </si>
  <si>
    <t>e.  Supports children's use of mathematical process skills (problem solving, reasoning, communication, conncctions, and representation).</t>
  </si>
  <si>
    <r>
      <t xml:space="preserve">16. The </t>
    </r>
    <r>
      <rPr>
        <b/>
        <i/>
        <u/>
        <sz val="11"/>
        <color theme="1"/>
        <rFont val="Calibri"/>
        <family val="2"/>
        <scheme val="minor"/>
      </rPr>
      <t>teacher</t>
    </r>
    <r>
      <rPr>
        <b/>
        <sz val="11"/>
        <color theme="1"/>
        <rFont val="Calibri"/>
        <family val="2"/>
        <scheme val="minor"/>
      </rPr>
      <t xml:space="preserve"> offers opportunities for children to learn concepts, processes, and skills in other content areas: science, social studies, the arts, and technology.</t>
    </r>
  </si>
  <si>
    <t>a.  Provides books and assists children in locating information</t>
  </si>
  <si>
    <t>b.  Encourages children to investigate, observe, explore, make predictions, experiment, reflect, describe, categorize, and record findings in life science, and Earth and the environment.</t>
  </si>
  <si>
    <t>c.  Provides opportunities for children to learn about people and places.</t>
  </si>
  <si>
    <t>d.  Privides opportunities for both planned and spontaneous exploration of the arts (e.g., visual arts, music, drama, dance and movement.)</t>
  </si>
  <si>
    <t>e.  Shows children how to use technology and tools responsibly and safely.</t>
  </si>
  <si>
    <r>
      <t xml:space="preserve">17. The </t>
    </r>
    <r>
      <rPr>
        <b/>
        <i/>
        <u/>
        <sz val="11"/>
        <color theme="1"/>
        <rFont val="Calibri"/>
        <family val="2"/>
        <scheme val="minor"/>
      </rPr>
      <t>teacher</t>
    </r>
    <r>
      <rPr>
        <b/>
        <sz val="11"/>
        <color theme="1"/>
        <rFont val="Calibri"/>
        <family val="2"/>
        <scheme val="minor"/>
      </rPr>
      <t xml:space="preserve"> implements </t>
    </r>
    <r>
      <rPr>
        <b/>
        <i/>
        <u/>
        <sz val="11"/>
        <color theme="1"/>
        <rFont val="Calibri"/>
        <family val="2"/>
        <scheme val="minor"/>
      </rPr>
      <t>studies</t>
    </r>
    <r>
      <rPr>
        <b/>
        <sz val="11"/>
        <color theme="1"/>
        <rFont val="Calibri"/>
        <family val="2"/>
        <scheme val="minor"/>
      </rPr>
      <t xml:space="preserve"> to help children actively investgate a meaningful topic over time and find answers to their questions.</t>
    </r>
  </si>
  <si>
    <t>a.  Offers opportunities for in-depth exploration of a topic over time.</t>
  </si>
  <si>
    <t>b. Selects topics that are related to children's interests and prior experiences.</t>
  </si>
  <si>
    <r>
      <t xml:space="preserve">c.  Includes topics that are more </t>
    </r>
    <r>
      <rPr>
        <i/>
        <u/>
        <sz val="11"/>
        <color theme="1"/>
        <rFont val="Calibri"/>
        <family val="2"/>
        <scheme val="minor"/>
      </rPr>
      <t>concrete</t>
    </r>
    <r>
      <rPr>
        <sz val="11"/>
        <color theme="1"/>
        <rFont val="Calibri"/>
        <family val="2"/>
        <scheme val="minor"/>
      </rPr>
      <t xml:space="preserve"> than </t>
    </r>
    <r>
      <rPr>
        <i/>
        <u/>
        <sz val="11"/>
        <color theme="1"/>
        <rFont val="Calibri"/>
        <family val="2"/>
        <scheme val="minor"/>
      </rPr>
      <t>abstract</t>
    </r>
    <r>
      <rPr>
        <sz val="11"/>
        <color theme="1"/>
        <rFont val="Calibri"/>
        <family val="2"/>
        <scheme val="minor"/>
      </rPr>
      <t>.</t>
    </r>
  </si>
  <si>
    <t>d.  Provides many firsthand, direct experiences with real objects for children to manipulate and explore.</t>
  </si>
  <si>
    <t>e. Provides resources and artifacts related to the topic.</t>
  </si>
  <si>
    <r>
      <t>f.  Displays documentation related to the</t>
    </r>
    <r>
      <rPr>
        <i/>
        <u/>
        <sz val="11"/>
        <color theme="1"/>
        <rFont val="Calibri"/>
        <family val="2"/>
        <scheme val="minor"/>
      </rPr>
      <t xml:space="preserve"> study</t>
    </r>
    <r>
      <rPr>
        <sz val="11"/>
        <color theme="1"/>
        <rFont val="Calibri"/>
        <family val="2"/>
        <scheme val="minor"/>
      </rPr>
      <t>.</t>
    </r>
  </si>
  <si>
    <r>
      <t>g. Uses</t>
    </r>
    <r>
      <rPr>
        <i/>
        <u/>
        <sz val="11"/>
        <color theme="1"/>
        <rFont val="Calibri"/>
        <family val="2"/>
        <scheme val="minor"/>
      </rPr>
      <t xml:space="preserve"> studies</t>
    </r>
    <r>
      <rPr>
        <sz val="11"/>
        <color theme="1"/>
        <rFont val="Calibri"/>
        <family val="2"/>
        <scheme val="minor"/>
      </rPr>
      <t xml:space="preserve"> to integrate learning in the content areas.</t>
    </r>
  </si>
  <si>
    <r>
      <t xml:space="preserve">18. The </t>
    </r>
    <r>
      <rPr>
        <b/>
        <i/>
        <u/>
        <sz val="11"/>
        <color theme="1"/>
        <rFont val="Calibri"/>
        <family val="2"/>
        <scheme val="minor"/>
      </rPr>
      <t>teacher</t>
    </r>
    <r>
      <rPr>
        <b/>
        <sz val="11"/>
        <color theme="1"/>
        <rFont val="Calibri"/>
        <family val="2"/>
        <scheme val="minor"/>
      </rPr>
      <t xml:space="preserve"> establishes a meaningful partnerhsip with famileis too support each child's healthy development and learning.</t>
    </r>
  </si>
  <si>
    <t>a.  Uses a system for frequent and regular communication (daily or weekly) with families.</t>
  </si>
  <si>
    <t>b.  Greets family members personally.</t>
  </si>
  <si>
    <t>c.  Uses informal contacts to exchange information with each child's family and to coordinate plans and approaches</t>
  </si>
  <si>
    <r>
      <t xml:space="preserve">d. Involves family members in </t>
    </r>
    <r>
      <rPr>
        <i/>
        <u/>
        <sz val="11"/>
        <color theme="1"/>
        <rFont val="Calibri"/>
        <family val="2"/>
        <scheme val="minor"/>
      </rPr>
      <t>studies</t>
    </r>
    <r>
      <rPr>
        <sz val="11"/>
        <color theme="1"/>
        <rFont val="Calibri"/>
        <family val="2"/>
        <scheme val="minor"/>
      </rPr>
      <t xml:space="preserve"> and/or in other meaningful ways.</t>
    </r>
  </si>
  <si>
    <t>e.  Conducts family conferences or home visits to share information, dicuss progress, and plan next steps.</t>
  </si>
  <si>
    <r>
      <t>19.  The</t>
    </r>
    <r>
      <rPr>
        <b/>
        <i/>
        <u/>
        <sz val="11"/>
        <color theme="1"/>
        <rFont val="Calibri"/>
        <family val="2"/>
        <scheme val="minor"/>
      </rPr>
      <t xml:space="preserve"> teacher</t>
    </r>
    <r>
      <rPr>
        <b/>
        <sz val="11"/>
        <color theme="1"/>
        <rFont val="Calibri"/>
        <family val="2"/>
        <scheme val="minor"/>
      </rPr>
      <t xml:space="preserve"> uses ongoing, authentic, observation-based asessment to follow children's progress, guide planning and instruction, and communicate with others.</t>
    </r>
  </si>
  <si>
    <t>a.  Uses a system for colocting and managing assessment information.</t>
  </si>
  <si>
    <t xml:space="preserve">b. Conducts focused observations. </t>
  </si>
  <si>
    <t>c.  Writes observation notes that are dated, objective, and factual.</t>
  </si>
  <si>
    <t>d.  Encourages families to share observations of their children's development and learning.</t>
  </si>
  <si>
    <t>e.  Collects and dates samples of children's work over time as evidnece of progress (e.g., writings, drawings, storyy dictations, photos of block constructions)</t>
  </si>
  <si>
    <t>f. Analyzes documentation by relating it to learning objectives.</t>
  </si>
  <si>
    <t>g.  Uses assessment information to shape interactions with children and to plan experiences.</t>
  </si>
  <si>
    <t>Class 1</t>
  </si>
  <si>
    <t>Class 2</t>
  </si>
  <si>
    <t>Class 3</t>
  </si>
  <si>
    <t>Class 4</t>
  </si>
  <si>
    <t>Class 5</t>
  </si>
  <si>
    <t>Class 6</t>
  </si>
  <si>
    <t>Class 7</t>
  </si>
  <si>
    <t>Class 8</t>
  </si>
  <si>
    <t>Class 9</t>
  </si>
  <si>
    <t>Class 10</t>
  </si>
  <si>
    <t>Class 11</t>
  </si>
  <si>
    <t>Class 12</t>
  </si>
  <si>
    <t>Class 13</t>
  </si>
  <si>
    <t>Class 14</t>
  </si>
  <si>
    <t>Class 15</t>
  </si>
  <si>
    <t>Class 16</t>
  </si>
  <si>
    <t>n</t>
  </si>
  <si>
    <t xml:space="preserve">2. Interest areas </t>
  </si>
  <si>
    <t>1. The classroom is organized</t>
  </si>
  <si>
    <t xml:space="preserve">3. The materials, furnishings, </t>
  </si>
  <si>
    <t>4.  Reflects the language(s)</t>
  </si>
  <si>
    <t>5. Healthy, safe and clean.</t>
  </si>
  <si>
    <t>The Fidelity Tool  Teacher Checklist</t>
  </si>
  <si>
    <t>Password: Fidelity</t>
  </si>
  <si>
    <t>*The Creative Curriculum for Infants, Toddlers &amp; Twos and GOLD*</t>
  </si>
  <si>
    <t>Whenever</t>
  </si>
  <si>
    <t>Any</t>
  </si>
  <si>
    <t>Whoever</t>
  </si>
  <si>
    <t>Part 1: Implementation of the Creative Curriculum for Infants, Toddlers &amp; Twos: Daily Resources</t>
  </si>
  <si>
    <t>1. The teacher uses Intentional Teaching cards for teacher-guided routines and experiences and to individualize teaching and caregiving</t>
  </si>
  <si>
    <t>Sum of Indicators</t>
  </si>
  <si>
    <t>% of indicators</t>
  </si>
  <si>
    <t>Fidelity level</t>
  </si>
  <si>
    <t xml:space="preserve">
Use</t>
  </si>
  <si>
    <t xml:space="preserve">
Physical 
environment</t>
  </si>
  <si>
    <t>a.  Has needed materials readily available.</t>
  </si>
  <si>
    <t xml:space="preserve">b.  Follows guidance on Intentional Teaching cards regularly and makes adjustment </t>
  </si>
  <si>
    <t>Teacher-Child 
interactions</t>
  </si>
  <si>
    <t>c.  Makes adaptations for English- or dual- language learners and for children with special needs</t>
  </si>
  <si>
    <t>d.  Individualizes teaching and caregiving by using teaching sequences.</t>
  </si>
  <si>
    <t>Assessments</t>
  </si>
  <si>
    <t>Part 2 subscore</t>
  </si>
  <si>
    <t>2. The teacher uses Mighty Minutes effectively to foster relationships and support development and learning during brief moments in routines and experiences.</t>
  </si>
  <si>
    <t>Overall</t>
  </si>
  <si>
    <t>Fidelity score</t>
  </si>
  <si>
    <t>a.  Uses Mighty Minutes flexibly throughout the day (e.g. when a toddler needs extra time during toileting, when an infant is overly tired and struggles to fall asleep, etc.)</t>
  </si>
  <si>
    <t>b.  Plans for Mighty Minutes activities.</t>
  </si>
  <si>
    <t>c.  Is knowledgeable and comfortable with words to songs, chants, and rhymes.</t>
  </si>
  <si>
    <t>d.  Follows appropriate guidance on Mighty Minutes cards.</t>
  </si>
  <si>
    <t>3. The teacher follows guidance on Book Conversion Cards related to Highlights Hello</t>
  </si>
  <si>
    <t>a.  Reads Highlights Hellos flexibly.</t>
  </si>
  <si>
    <t>b.  Introduces Highlights Hello by showing the front cover and talking about the illustrations.</t>
  </si>
  <si>
    <t>c.  Follows guidance on Book Conversation Cards regularly and makes adjustments when appropriate.</t>
  </si>
  <si>
    <t>d. Refers to the Book Conversation Cards guidance for subsequent readings.</t>
  </si>
  <si>
    <t>Part II. Implementation of the Creative Curriculum for Infants, Toddlers &amp; Twos: The Foundation</t>
  </si>
  <si>
    <t>The Physical Environment</t>
  </si>
  <si>
    <t>1. The classroom is organized to provide a responsive environment that addresses the needs and growing abilities of young children</t>
  </si>
  <si>
    <t>a.  Classroom areas are conveniently located and organized to accommodate routines.</t>
  </si>
  <si>
    <t>b.  Classroom areas for experiences provide space for children to move safely and include defined, protected spaces as well as clear pathways for moving around the room.</t>
  </si>
  <si>
    <t>c.  Spaces and materials are age appropriate and updated to accommodate children's developmental needs, abilities and interests.</t>
  </si>
  <si>
    <t>d.  Classroom areas are arranged in such a way that noisier play areas and materials are located away from relatively quiet areas.</t>
  </si>
  <si>
    <t>e.  The classroom environment includes comfortable places for adults.</t>
  </si>
  <si>
    <t>f.  The classroom is arranged so that all children can be seen at all times with no areas obstructed from view.</t>
  </si>
  <si>
    <t>g.  Classroom areas are comfortable and designed to welcome families (e.g. a comfortable chair for sharing stories with a child during hellos and good-byes, a bulletin board for frequent family communications, and a shelf with a sign-in sheet and other family materials, etc.)</t>
  </si>
  <si>
    <t>h.  Materials for children's use are labeled with pictures and words and stored on low, open shelves where the children can reach them easily.</t>
  </si>
  <si>
    <t>i.  Materials are mounted on the wall at varying heights for children to explore (e.g., unbreakable mirrors, pictures, boards with various textures, etc.)</t>
  </si>
  <si>
    <t>j.  Physical modifications are made to accommodate children's special requirements when appropriate</t>
  </si>
  <si>
    <t>k.  Classroom clutter does not interfere with routines and experiences (e.g. tops of shelves and counters are organized and only have necessary items on them, storage space in the classroom is used efficiently, and miscellaneous materials are organized and put away throughout the day).</t>
  </si>
  <si>
    <t>2. Classroom areas for routines support consistent and responsive care.</t>
  </si>
  <si>
    <t>a.  The hellos and goodbyes area includes photo of children and families, including photos of families in the classroom setting, as well as quiet, comfortable place for saying goodbye and supporting children during their transition to the classroom.</t>
  </si>
  <si>
    <t>b.  The hellos and goodbyes area includes objects or materials for children to explore when they enter the room.</t>
  </si>
  <si>
    <t>c.  The diapering and toileting area has materials to keep the area safe and sanitary, including easily reachable materials, non porous changing surfaces, hand-free diaper can for diapering, and child-sized toilets for toileting and sinks for washing hands and equipment to prevent adult back injuries. (e.eg. changing surface at an appropriate height and step-up stairs for older children).</t>
  </si>
  <si>
    <t>d. The eating and mealtimes area is separated from the diapering and toileting area and includes comfortable sating for children and adults: appropriately-sized tables and chairs; and plates and utensil that are unbreakable, safe, and easy to handle.</t>
  </si>
  <si>
    <t>e.  The sleeping and naptime are is a peaceful space that limits light and noise stimulation and includes a crib, cot or mat for each child, placed in the same place each day, as well as naptime supplies stored nearby.</t>
  </si>
  <si>
    <t>f.  The getting dressed area includes labeled, individual storage for each child's belongings that is easily accessible for teachers and families.</t>
  </si>
  <si>
    <t>3. Classroom areas for learning experiences support children's development and learning.</t>
  </si>
  <si>
    <t xml:space="preserve">a.  The playing with toys area includes duplicates of the most often used toys; materials that children can explore with all of their senses </t>
  </si>
  <si>
    <t>b. The imitating and pretending area includes materials that encourage sensorimotor activity and pretend play (e.g. toys that rattle when shaken for young infants, wheeled toys for mobile infants, toy household items for toddlers and twos) and a limited number of props and toys.</t>
  </si>
  <si>
    <t>c. The stories and books area includes comfortable furnishings; high-quality books that respect diversity and promote inclusion; age-appropriate books (e.g., board books or cloth books for young infants, simple stories with repetitive language for mobile infants, alphabet books with simple illustrations for toddlers, and books with detailed characters for twos); a collection of favorite books as well as a consistent rotation of new books.</t>
  </si>
  <si>
    <t>d.  The music and movement area allows for open space for dancing and moving and includes carpet and/or cushions; comfortable adult seating; device for playing music that is out od children's reach; use of outdoor spaces for music and movement experiences; sound-making toys and materials (e.g. balls with balls inside for young infants and shakers, tambourines, and drums for mobile infants, toddlers, and twos); and duplicates of materials.</t>
  </si>
  <si>
    <t>e.  The art area includes a variety of materials that correspond to children's interests and abilities; bare floor space or child-size table for mobile infants and young toddlers or a protected art space for older toddlers and twos; Materials that invite exploration and experimentation (e.g. fabric scraps for young infants, jumbo crayons and chalk for mobile infants and toddlers, and specific tools for art creation for twos); and uncluttered displays of children's artwork.</t>
  </si>
  <si>
    <t>f.  The tasting and preparing food area includes a child-size table and chairs, if needed safe cooking tools and utensils stored in  low cabinets; and nontoxic clean up supplies within easy reach.</t>
  </si>
  <si>
    <t>g. The sand and water play area includes props and toys organized and grouped together by type; individual trays or tubs used to reduce the spread of germs; and outdoor sandboxes that are covered.</t>
  </si>
  <si>
    <t>h.  The outdoor area includes protected spaces where children can explore out of the way more active play and developmentally appropriate equipment designed to match the sizes and skills of infants, toddlers, and twos, including having duplicates of favorite outdoor toys.</t>
  </si>
  <si>
    <t>4. The environment reflects the language(s), family background(s), home culture(s), and exceptionalities of the children in the classroom and beyond.</t>
  </si>
  <si>
    <t>a.  Images and materials are non-stereotypical, and authentic depictions of children and families are displayed (e.g. photos of children and their families, photos showing other cultures or ethnicities, etc.)</t>
  </si>
  <si>
    <t>b.  Books and other classroom materials (e.g. labels and schedules) are written in children's home language(s) when  appropriate.</t>
  </si>
  <si>
    <t>c.  Music with lyrics in the children's home language(s) is included when appropriate.</t>
  </si>
  <si>
    <t>d. Images of children with disabilities are included in the materials and displays.</t>
  </si>
  <si>
    <t>5. The environment is healthy, safe, and clean.</t>
  </si>
  <si>
    <t>a.  Child-size furnishings are available.</t>
  </si>
  <si>
    <t>b.  Materials are well maintained and are in good condition</t>
  </si>
  <si>
    <t>c.  Mouthed toys are washed and sanitized after each use</t>
  </si>
  <si>
    <t>d.  Outdoor spaces are safe and arranged so that children can be seen and supervised from all vantage points.</t>
  </si>
  <si>
    <t>e.  Outdoor spaces are safe and arranged so that children can be seen and supervised from all vantage points.</t>
  </si>
  <si>
    <t>f. Furnishing are arranged for good visual supervision.</t>
  </si>
  <si>
    <t>6. The daily schedule and weekly plans are flexible and include a balance of types of experiences and settings</t>
  </si>
  <si>
    <t>a.  Routines and experiences take place at an unhurried, child-directed pace.</t>
  </si>
  <si>
    <t>b. Sufficient time is allowed for routines, play experiences, and transitions.</t>
  </si>
  <si>
    <t>c. Active and quite times are balanced throughout the day.</t>
  </si>
  <si>
    <t>d. Children have opportunities to be alone (although supervised)  or with a familiar teacher.</t>
  </si>
  <si>
    <t>e. Opportunities exist for children to spend time in small groups of two or three children.</t>
  </si>
  <si>
    <t>f.  Children go outdoors twice  a day in full-day programs</t>
  </si>
  <si>
    <t>7. Individual and small-group experiences are planned flexibly to address the individual strengths, needs, and interests of children.</t>
  </si>
  <si>
    <t>a.  Experiences are planned based on children's interests.</t>
  </si>
  <si>
    <t>b.  Materials in the classroom reflect the children's preferences</t>
  </si>
  <si>
    <t>c.  Accommodations are made for children who choose not to participate.</t>
  </si>
  <si>
    <t>d.  Teachers engaged children in interactive experiences (e.g., music and movement, pretend play, etc.)</t>
  </si>
  <si>
    <t>8. Transitions between routines and experienced are smooth and used as opportunities to connect and engage with children.</t>
  </si>
  <si>
    <t>a.  Transition times are planned and organized (e.g. infant's diapering supplies are prepared prior to bringing the child to the changing table, children's food is ready to serve prior to children sitting at the table, toys and activities are set up to be inviting and appealing to children prior to their arrival in the classroom, etc.).</t>
  </si>
  <si>
    <t>b. Special attention is paid to difficult transitions, such as the beginning and end of the day or waking from a nap.</t>
  </si>
  <si>
    <t>c.  Familiar signals are used to let children know when it is time to transition from one experience to another (e.g. signing the same song each time you are preparing to go outside).</t>
  </si>
  <si>
    <t>d.  Children are guided through transitions patiently and lovingly.</t>
  </si>
  <si>
    <t>9. The teacher establishes a positive classroom climate.</t>
  </si>
  <si>
    <t>a. Maintains a nurturing and positive affect (e.g. smiles, laughs, hugs, uses a calm voice, shows enthusiasm)</t>
  </si>
  <si>
    <t>b.  Gives encouragement and positive feedback about children's interests, needs, efforts, and/or accomplishments.</t>
  </si>
  <si>
    <t>c.  Listens attentively to each child and responds respectfully (e.g. handles children gently, makes eye contact, offers full attention).</t>
  </si>
  <si>
    <t>d.  Engages in positive back-and-forth exchanges with children.</t>
  </si>
  <si>
    <t>e.  Demonstrates warmth and respect toward children (e.g. handles children gently, makes eye contact, offers full attention).</t>
  </si>
  <si>
    <t>f.  Shows sensitivity to children's feelings.</t>
  </si>
  <si>
    <t>g.  Promotes a sense of classroom community, interests with individual and very small groups of children, includes opportunities for children to group and regroup themselves naturally</t>
  </si>
  <si>
    <t>h.  Refrains from negative interactions (e.g. yelling, demeaning comments, harsh tone, threatening language, negative body language, physical control).</t>
  </si>
  <si>
    <t>10. The teacher guides children's behaviors in positive, effective ways.</t>
  </si>
  <si>
    <t>a.  States expectations clearly in a positive was (e.g. It's time to put the trucks on the shelf.)</t>
  </si>
  <si>
    <t>b.  Uses positive guidance when responding to challenging behaviors (e.g. redirects children from unacceptable to acceptable behavior, actively listens and allows child to express her feelings, offers choices, etc.)</t>
  </si>
  <si>
    <t>c.  Attends to challenging behaviors quickly and avoids letting them escalate.</t>
  </si>
  <si>
    <t>d. Positions self for good visual supervision, even when working with very small groups (e.g. sits or stands facing most of the children, visually scans the room, looks toward loud of unusual sounds or cries, moves around the room as needed).</t>
  </si>
  <si>
    <t>11. The teacher uses effective strategies for guiding children's learning.</t>
  </si>
  <si>
    <t>a.  Adapts and individualizes experiences to include all children.</t>
  </si>
  <si>
    <t>b.  Help children make choices.</t>
  </si>
  <si>
    <t>c.  Talks with children during play to help them build receptive and expressive skills and learn to have conversations.</t>
  </si>
  <si>
    <t>d.  Ensures that children are engaged (e.g., making eye contact and communicating with a teacher, focusing on a toy, etc.)</t>
  </si>
  <si>
    <t>e.  Offers planned experiences as appropriate (e.g., facilitates individual and very small group experiences when appropriate)</t>
  </si>
  <si>
    <t>f.  Give positive feedback and encourages children's efforts and accomplishments.</t>
  </si>
  <si>
    <t>g.  Uses a range of teaching strategies: observes, acknowledges, and describes children's learning (e.g., Your car rolled away, and it is too far for you to reach. I see that you are sad that you don't have your car. Can I move you a little closer so that you can reach it?)</t>
  </si>
  <si>
    <t>H.  Use "self-talk" to describe actions (e.g., I'm going to hold the book in my lap so you can help me turn the pages, or, I think I'll warm you bottle a little more before feeding you.)</t>
  </si>
  <si>
    <t>12. Teaching assistant(s) interacts(s) with children positive ways that support development and learning</t>
  </si>
  <si>
    <t>a.  Shows affection and caring towards children in the classroom.</t>
  </si>
  <si>
    <t>b.  Speaks with children and responds appropriately</t>
  </si>
  <si>
    <t>c.  Listens attentively and responds appropriately to children.</t>
  </si>
  <si>
    <t>d.  Guides children's behaviour in a positive ways (e.g., redirects children from unacceptable behavior, actively listens and allows children to express feelings, offers choices, etc.</t>
  </si>
  <si>
    <t>e.  Interacts with individuals and very small groups in ways that support curricular objectives.</t>
  </si>
  <si>
    <t>f. Shows awareness of what is going on in other parts of the classroom.</t>
  </si>
  <si>
    <t>13. The teacher effectively promotes the English language acquisition of children who are English- and dual-language learners when appropriate.</t>
  </si>
  <si>
    <t>a.  Uses gestures and other visual cues when speaking.</t>
  </si>
  <si>
    <t>d.  Responds to children's efforts to communicate in English and/or their home language.</t>
  </si>
  <si>
    <t>e.  Reads simple books in English with repetitive text and rhyme.</t>
  </si>
  <si>
    <t>f.  Reads to children in small groups and/or individually.</t>
  </si>
  <si>
    <t>14. The teacher uses both child initiated and teacher planned experiences to effectively guide children's language and literacy learning.</t>
  </si>
  <si>
    <t>a.  Talks with children regularly throughout the day (e.g., imitates an infants sounds, asks questions, introduces new vocabulary, sings songs, etc.)</t>
  </si>
  <si>
    <t>b.  Uses songs, stories, games, and rhymes that play with language</t>
  </si>
  <si>
    <t>c. Promotes phonemic awareness by drawing children's attention to the sounds of language (.g., emphasizes rhyming words when sharing stories, claps to the beat during chants, rhymes and songs; imitates infant's babbles, etc.)</t>
  </si>
  <si>
    <t>d. Reads to individual children and to very small groups of children two to three times daily, interacting with children while reading.</t>
  </si>
  <si>
    <t>e. Encourages development of writing skill (e.g. Draws attention to writing, points out print I the environment, offers experiences with writing and drawing tools, etc.)</t>
  </si>
  <si>
    <t>15. The teacher uses both child-initiated and teacher -planned experiences to actively introduce math concepts.</t>
  </si>
  <si>
    <t>a. Plans appropriate mathematics experiences (e.g., counts blocks as the child builds a tower, provides plush shapes for infants to explore, etc.)</t>
  </si>
  <si>
    <t>b.  Makes connections and encourages children to connect mathematical ideas to everyday experiences.</t>
  </si>
  <si>
    <t>c.  Interacts with children to support their understanding of number concepts; patterns and relationships; geometry and spatial relationships; and sorting and classifying.</t>
  </si>
  <si>
    <t>16. The teacher offer opportunities to explore the physical properties of objects and materials, using all the senses.</t>
  </si>
  <si>
    <t>a.  Offers experiences for children to explore the physical properties of objects and materials, using all the senses.</t>
  </si>
  <si>
    <t>b.  Shows appreciation and enthusiasm for what children are doing and learning.</t>
  </si>
  <si>
    <t>c.  Provides natural materials for display and exploration (e.g., an aquarium, small garden, pinecones, feathers, etc.)</t>
  </si>
  <si>
    <t>d.  Engages with children during imitating and pretending experiences.</t>
  </si>
  <si>
    <t>e.  Provides opportunities for both planned and spontaneous exploration of the arts (e.g., creating art, connecting with music and movement, etc.)</t>
  </si>
  <si>
    <t>17. The teacher establishes a meaningful partnership with Families to support each child's healthy development and learning.</t>
  </si>
  <si>
    <t>a.  Greets the family members personally.</t>
  </si>
  <si>
    <t>b.  Conducts family conferences or home visits to share information, discuss progress, and plan next steps using the Individual Care Plan along with the Individual Care Plan information Form</t>
  </si>
  <si>
    <t>c.  Involves family members in the program in meaningful ways by offering a variety of options that match families' interests, skills, and schedules</t>
  </si>
  <si>
    <t>d.  Encourages family participation by sharing LearningGames with families</t>
  </si>
  <si>
    <t>18. The teacher uses ongoing, authentic, observation-based assessment to follow children's progress, guide planning and instruction, and communicate with others.</t>
  </si>
  <si>
    <t>a. Uses a system for collecting and managing assessment information.</t>
  </si>
  <si>
    <t>b.  Conducts focused observations.</t>
  </si>
  <si>
    <t>c.  Observation notes are dated, objective, and factual.</t>
  </si>
  <si>
    <t>e.  Collects and dates samples of children's play over time as evidence of progress.</t>
  </si>
  <si>
    <t>f.  Analyzes documentation by relating it to learning objectives.</t>
  </si>
  <si>
    <t>g.  Uses assessment information to shape interactions with children and to plan for routines and experiences.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</si>
</sst>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Times New Roman"/>
      <family val="1"/>
    </font>
    <font>
      <i/>
      <sz val="11"/>
      <color theme="1"/>
      <name val="Calibri"/>
      <family val="2"/>
      <scheme val="minor"/>
    </font>
    <font>
      <b/>
      <sz val="16"/>
      <color theme="1"/>
      <name val="Times New Roman"/>
      <family val="1"/>
    </font>
    <font>
      <b/>
      <i/>
      <sz val="16"/>
      <color theme="1"/>
      <name val="Times New Roman"/>
      <family val="1"/>
    </font>
    <font>
      <b/>
      <sz val="18"/>
      <color theme="1"/>
      <name val="Times New Roman"/>
      <family val="1"/>
    </font>
    <font>
      <b/>
      <sz val="12"/>
      <color theme="1"/>
      <name val="Times New Roman"/>
      <family val="1"/>
    </font>
    <font>
      <b/>
      <sz val="12"/>
      <color theme="1"/>
      <name val="Calibri"/>
      <family val="2"/>
      <scheme val="minor"/>
    </font>
    <font>
      <i/>
      <u/>
      <sz val="11"/>
      <color theme="1"/>
      <name val="Calibri"/>
      <family val="2"/>
      <scheme val="minor"/>
    </font>
    <font>
      <b/>
      <i/>
      <u/>
      <sz val="12"/>
      <color theme="1"/>
      <name val="Times New Roman"/>
      <family val="1"/>
    </font>
    <font>
      <b/>
      <i/>
      <sz val="12"/>
      <color theme="1"/>
      <name val="Times New Roman"/>
      <family val="1"/>
    </font>
    <font>
      <vertAlign val="superscript"/>
      <sz val="11"/>
      <color theme="1"/>
      <name val="Calibri"/>
      <family val="2"/>
      <scheme val="minor"/>
    </font>
    <font>
      <sz val="8"/>
      <color theme="1"/>
      <name val="Calibri"/>
      <family val="2"/>
      <scheme val="minor"/>
    </font>
    <font>
      <vertAlign val="superscript"/>
      <sz val="8"/>
      <color theme="1"/>
      <name val="Calibri"/>
      <family val="2"/>
      <scheme val="minor"/>
    </font>
    <font>
      <b/>
      <vertAlign val="superscript"/>
      <sz val="12"/>
      <color theme="1"/>
      <name val="Times New Roman"/>
      <family val="1"/>
    </font>
    <font>
      <b/>
      <i/>
      <sz val="11"/>
      <color theme="1"/>
      <name val="Calibri"/>
      <family val="2"/>
      <scheme val="minor"/>
    </font>
    <font>
      <b/>
      <i/>
      <u/>
      <sz val="11"/>
      <color theme="1"/>
      <name val="Calibri"/>
      <family val="2"/>
      <scheme val="minor"/>
    </font>
    <font>
      <sz val="11"/>
      <color rgb="FF3F3F76"/>
      <name val="Calibri"/>
      <family val="2"/>
      <scheme val="minor"/>
    </font>
    <font>
      <sz val="22"/>
      <color theme="1"/>
      <name val="Cambria"/>
      <family val="1"/>
      <scheme val="major"/>
    </font>
    <font>
      <sz val="24"/>
      <color theme="1"/>
      <name val="Cambria"/>
      <family val="1"/>
      <scheme val="major"/>
    </font>
    <font>
      <sz val="12"/>
      <color theme="1"/>
      <name val="Calibri"/>
      <family val="2"/>
      <scheme val="minor"/>
    </font>
    <font>
      <i/>
      <sz val="12"/>
      <color theme="1"/>
      <name val="Calibri"/>
      <family val="2"/>
      <scheme val="minor"/>
    </font>
    <font>
      <b/>
      <sz val="18"/>
      <color theme="1"/>
      <name val="Cambria"/>
      <family val="1"/>
      <scheme val="major"/>
    </font>
    <font>
      <b/>
      <sz val="22"/>
      <name val="Cambria"/>
      <family val="1"/>
      <scheme val="major"/>
    </font>
    <font>
      <b/>
      <sz val="11"/>
      <color theme="1"/>
      <name val="Cambria"/>
      <family val="1"/>
      <scheme val="major"/>
    </font>
    <font>
      <b/>
      <u/>
      <sz val="11"/>
      <color theme="1"/>
      <name val="Calibri"/>
      <family val="2"/>
      <scheme val="minor"/>
    </font>
    <font>
      <b/>
      <sz val="11"/>
      <name val="Calibri"/>
      <family val="2"/>
      <scheme val="minor"/>
    </font>
    <font>
      <b/>
      <sz val="18"/>
      <color theme="1"/>
      <name val="Calibri"/>
      <family val="2"/>
      <scheme val="minor"/>
    </font>
    <font>
      <b/>
      <sz val="12"/>
      <color theme="1"/>
      <name val="Cambria"/>
      <family val="1"/>
      <scheme val="major"/>
    </font>
    <font>
      <sz val="24"/>
      <color theme="1"/>
      <name val="Calibri"/>
      <family val="2"/>
      <scheme val="minor"/>
    </font>
    <font>
      <sz val="11"/>
      <color theme="1"/>
      <name val="Cambria"/>
      <family val="1"/>
      <scheme val="major"/>
    </font>
    <font>
      <b/>
      <sz val="22"/>
      <color theme="1"/>
      <name val="Calibri"/>
      <family val="2"/>
      <scheme val="minor"/>
    </font>
    <font>
      <sz val="36"/>
      <color theme="1"/>
      <name val="Cambria"/>
      <family val="1"/>
      <scheme val="maj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CC99"/>
      </patternFill>
    </fill>
    <fill>
      <patternFill patternType="solid">
        <fgColor theme="4" tint="0.59999389629810485"/>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theme="0" tint="-0.14999847407452621"/>
      </bottom>
      <diagonal/>
    </border>
    <border>
      <left/>
      <right/>
      <top style="thin">
        <color theme="0" tint="-0.14999847407452621"/>
      </top>
      <bottom/>
      <diagonal/>
    </border>
    <border>
      <left style="thin">
        <color theme="0" tint="-0.14999847407452621"/>
      </left>
      <right/>
      <top/>
      <bottom/>
      <diagonal/>
    </border>
    <border>
      <left/>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indexed="64"/>
      </left>
      <right/>
      <top/>
      <bottom style="thin">
        <color theme="0" tint="-0.14999847407452621"/>
      </bottom>
      <diagonal/>
    </border>
    <border>
      <left style="thin">
        <color indexed="64"/>
      </left>
      <right/>
      <top style="thin">
        <color theme="0" tint="-0.1499984740745262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theme="0" tint="-0.14999847407452621"/>
      </left>
      <right/>
      <top style="thin">
        <color theme="0" tint="-0.14999847407452621"/>
      </top>
      <bottom style="medium">
        <color indexed="64"/>
      </bottom>
      <diagonal/>
    </border>
    <border>
      <left/>
      <right style="thin">
        <color theme="0" tint="-0.14999847407452621"/>
      </right>
      <top style="thin">
        <color theme="0" tint="-0.14999847407452621"/>
      </top>
      <bottom style="medium">
        <color indexed="64"/>
      </bottom>
      <diagonal/>
    </border>
    <border>
      <left/>
      <right style="thin">
        <color theme="0" tint="-0.14999847407452621"/>
      </right>
      <top/>
      <bottom style="medium">
        <color indexed="64"/>
      </bottom>
      <diagonal/>
    </border>
    <border>
      <left/>
      <right style="thin">
        <color theme="0" tint="-0.14999847407452621"/>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9" fillId="8" borderId="40" applyNumberFormat="0" applyAlignment="0" applyProtection="0"/>
  </cellStyleXfs>
  <cellXfs count="243">
    <xf numFmtId="0" fontId="0" fillId="0" borderId="0" xfId="0"/>
    <xf numFmtId="0" fontId="0" fillId="0" borderId="2" xfId="0" applyBorder="1" applyAlignment="1" applyProtection="1">
      <alignment horizontal="center" vertical="center"/>
      <protection locked="0"/>
    </xf>
    <xf numFmtId="0" fontId="0" fillId="0" borderId="0" xfId="0" applyAlignment="1" applyProtection="1">
      <alignment wrapText="1"/>
    </xf>
    <xf numFmtId="0" fontId="0" fillId="0" borderId="0" xfId="0" applyProtection="1"/>
    <xf numFmtId="9" fontId="0" fillId="0" borderId="0" xfId="1" applyFont="1" applyProtection="1"/>
    <xf numFmtId="0" fontId="0" fillId="0" borderId="1" xfId="0" applyBorder="1" applyProtection="1"/>
    <xf numFmtId="0" fontId="0" fillId="0" borderId="0" xfId="0" applyBorder="1" applyProtection="1"/>
    <xf numFmtId="0" fontId="0" fillId="0" borderId="0" xfId="0" applyBorder="1" applyAlignment="1" applyProtection="1">
      <alignment wrapText="1"/>
    </xf>
    <xf numFmtId="0" fontId="0" fillId="2" borderId="4" xfId="0" applyFill="1" applyBorder="1" applyAlignment="1" applyProtection="1">
      <alignment horizontal="left" vertical="center"/>
    </xf>
    <xf numFmtId="0" fontId="0" fillId="0" borderId="0" xfId="0" applyAlignment="1" applyProtection="1">
      <alignment vertical="center"/>
    </xf>
    <xf numFmtId="0" fontId="8" fillId="0" borderId="0" xfId="0" applyFont="1" applyBorder="1" applyAlignment="1" applyProtection="1">
      <alignment vertical="center" wrapText="1"/>
    </xf>
    <xf numFmtId="0" fontId="9" fillId="0" borderId="10" xfId="0" applyFont="1" applyBorder="1" applyAlignment="1" applyProtection="1">
      <alignment wrapText="1"/>
    </xf>
    <xf numFmtId="0" fontId="2" fillId="5" borderId="12"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0" fillId="0" borderId="2" xfId="0" applyBorder="1" applyAlignment="1" applyProtection="1">
      <alignment horizontal="left" wrapText="1" indent="2"/>
    </xf>
    <xf numFmtId="0" fontId="0" fillId="0" borderId="2" xfId="0" applyBorder="1" applyProtection="1"/>
    <xf numFmtId="0" fontId="0" fillId="0" borderId="2" xfId="0" applyBorder="1" applyAlignment="1" applyProtection="1">
      <alignment horizontal="center" vertical="center"/>
    </xf>
    <xf numFmtId="0" fontId="0" fillId="0" borderId="2" xfId="0" applyBorder="1" applyAlignment="1" applyProtection="1">
      <alignment horizontal="left" vertical="center" wrapText="1" indent="2"/>
    </xf>
    <xf numFmtId="0" fontId="0" fillId="0" borderId="0" xfId="0" applyBorder="1" applyAlignment="1" applyProtection="1">
      <alignment horizontal="left" wrapText="1" indent="2"/>
    </xf>
    <xf numFmtId="0" fontId="9" fillId="0" borderId="10" xfId="0" applyFont="1" applyBorder="1" applyAlignment="1" applyProtection="1">
      <alignment horizontal="left" wrapText="1"/>
    </xf>
    <xf numFmtId="0" fontId="0" fillId="0" borderId="0"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0" fillId="0" borderId="2" xfId="0" applyFont="1" applyBorder="1" applyAlignment="1" applyProtection="1">
      <alignment horizontal="left" vertical="center" wrapText="1" indent="2"/>
    </xf>
    <xf numFmtId="0" fontId="0" fillId="0" borderId="0" xfId="0" applyFont="1" applyBorder="1" applyAlignment="1" applyProtection="1">
      <alignment horizontal="left" wrapText="1" indent="2"/>
    </xf>
    <xf numFmtId="0" fontId="0" fillId="0" borderId="0" xfId="0" applyFont="1" applyBorder="1" applyAlignment="1" applyProtection="1">
      <alignment horizontal="left" vertical="center" wrapText="1" indent="2"/>
    </xf>
    <xf numFmtId="0" fontId="9" fillId="0" borderId="10" xfId="0" applyFont="1" applyBorder="1" applyProtection="1"/>
    <xf numFmtId="0" fontId="2" fillId="3" borderId="2" xfId="0" applyFont="1" applyFill="1" applyBorder="1" applyAlignment="1" applyProtection="1">
      <alignment horizontal="center" vertical="center"/>
    </xf>
    <xf numFmtId="0" fontId="0" fillId="0" borderId="2" xfId="0" applyNumberFormat="1" applyBorder="1" applyAlignment="1" applyProtection="1">
      <alignment horizontal="left" vertical="center" wrapText="1" indent="2"/>
    </xf>
    <xf numFmtId="0" fontId="14" fillId="0" borderId="0" xfId="0" applyFont="1" applyBorder="1" applyAlignment="1" applyProtection="1">
      <alignment horizontal="left" wrapText="1"/>
    </xf>
    <xf numFmtId="0" fontId="8" fillId="0" borderId="0" xfId="0" applyFont="1" applyAlignment="1" applyProtection="1">
      <alignment vertical="center" wrapText="1"/>
    </xf>
    <xf numFmtId="0" fontId="2" fillId="0" borderId="2" xfId="0" applyFont="1" applyBorder="1" applyAlignment="1" applyProtection="1">
      <alignment wrapText="1"/>
    </xf>
    <xf numFmtId="0" fontId="14" fillId="0" borderId="0" xfId="0" applyFont="1" applyBorder="1" applyAlignment="1" applyProtection="1">
      <alignment wrapText="1"/>
    </xf>
    <xf numFmtId="0" fontId="8" fillId="0" borderId="0" xfId="0" applyFont="1" applyBorder="1" applyAlignment="1" applyProtection="1">
      <alignment wrapText="1"/>
    </xf>
    <xf numFmtId="0" fontId="0" fillId="0" borderId="2" xfId="0" applyNumberFormat="1" applyBorder="1" applyAlignment="1" applyProtection="1">
      <alignment horizontal="left" wrapText="1" indent="2"/>
    </xf>
    <xf numFmtId="0" fontId="0" fillId="0" borderId="0" xfId="0" applyNumberFormat="1" applyBorder="1" applyAlignment="1" applyProtection="1">
      <alignment wrapText="1"/>
    </xf>
    <xf numFmtId="0" fontId="14" fillId="0" borderId="0" xfId="0" applyNumberFormat="1" applyFont="1" applyBorder="1" applyAlignment="1" applyProtection="1">
      <alignment wrapText="1"/>
    </xf>
    <xf numFmtId="0" fontId="0" fillId="0" borderId="2" xfId="0" applyFill="1" applyBorder="1" applyAlignment="1" applyProtection="1">
      <alignment horizontal="left" wrapText="1" indent="2"/>
    </xf>
    <xf numFmtId="0" fontId="2" fillId="3" borderId="2" xfId="0" applyFont="1" applyFill="1" applyBorder="1" applyAlignment="1" applyProtection="1">
      <alignment horizontal="center"/>
    </xf>
    <xf numFmtId="0" fontId="8" fillId="0" borderId="0" xfId="0" applyFont="1" applyAlignment="1" applyProtection="1">
      <alignment horizontal="center" vertical="center" wrapText="1"/>
    </xf>
    <xf numFmtId="0" fontId="2" fillId="0" borderId="2" xfId="0" applyFont="1" applyBorder="1" applyAlignment="1" applyProtection="1">
      <alignment horizontal="left" vertical="center" wrapText="1"/>
    </xf>
    <xf numFmtId="0" fontId="0" fillId="3" borderId="2" xfId="0" applyFill="1" applyBorder="1" applyAlignment="1" applyProtection="1">
      <alignment horizontal="center" vertical="center"/>
    </xf>
    <xf numFmtId="0" fontId="0" fillId="2" borderId="1" xfId="0" applyFill="1" applyBorder="1" applyProtection="1"/>
    <xf numFmtId="0" fontId="0" fillId="0" borderId="13" xfId="0" applyBorder="1" applyProtection="1"/>
    <xf numFmtId="0" fontId="0" fillId="0" borderId="14" xfId="0" applyBorder="1" applyProtection="1"/>
    <xf numFmtId="0" fontId="0" fillId="0" borderId="15" xfId="0" applyBorder="1" applyProtection="1"/>
    <xf numFmtId="0" fontId="0" fillId="0" borderId="16" xfId="0" applyBorder="1" applyProtection="1"/>
    <xf numFmtId="0" fontId="0" fillId="0" borderId="17" xfId="0" applyBorder="1" applyProtection="1"/>
    <xf numFmtId="0" fontId="0" fillId="0" borderId="18" xfId="0" applyBorder="1" applyProtection="1"/>
    <xf numFmtId="0" fontId="0" fillId="0" borderId="19" xfId="0" applyBorder="1" applyProtection="1"/>
    <xf numFmtId="0" fontId="0" fillId="0" borderId="20" xfId="0" applyBorder="1" applyProtection="1"/>
    <xf numFmtId="0" fontId="0" fillId="0" borderId="21" xfId="0" applyBorder="1" applyProtection="1"/>
    <xf numFmtId="0" fontId="0" fillId="0" borderId="22" xfId="0" applyBorder="1" applyProtection="1"/>
    <xf numFmtId="0" fontId="0" fillId="0" borderId="23" xfId="0" applyBorder="1" applyProtection="1"/>
    <xf numFmtId="0" fontId="0" fillId="0" borderId="24" xfId="0" applyBorder="1" applyProtection="1"/>
    <xf numFmtId="0" fontId="0" fillId="2" borderId="3" xfId="0" applyFill="1" applyBorder="1" applyAlignment="1" applyProtection="1">
      <alignment wrapText="1"/>
    </xf>
    <xf numFmtId="0" fontId="0" fillId="2" borderId="8" xfId="0" applyFill="1" applyBorder="1" applyAlignment="1" applyProtection="1">
      <alignment horizontal="left" vertical="center"/>
    </xf>
    <xf numFmtId="0" fontId="0" fillId="2" borderId="25" xfId="0" applyFill="1" applyBorder="1" applyProtection="1"/>
    <xf numFmtId="9" fontId="0" fillId="3" borderId="2" xfId="0" applyNumberFormat="1" applyFill="1" applyBorder="1"/>
    <xf numFmtId="0" fontId="0" fillId="0" borderId="2" xfId="0" applyBorder="1" applyAlignment="1" applyProtection="1">
      <alignment wrapText="1"/>
    </xf>
    <xf numFmtId="0" fontId="0" fillId="0" borderId="27" xfId="0" applyBorder="1" applyAlignment="1" applyProtection="1">
      <alignment wrapText="1"/>
    </xf>
    <xf numFmtId="9" fontId="0" fillId="0" borderId="27" xfId="1" applyFont="1" applyBorder="1" applyProtection="1"/>
    <xf numFmtId="0" fontId="0" fillId="0" borderId="27" xfId="0" applyBorder="1" applyProtection="1"/>
    <xf numFmtId="0" fontId="8" fillId="0" borderId="0" xfId="0" applyFont="1" applyBorder="1" applyAlignment="1" applyProtection="1">
      <alignment horizontal="left" vertical="center" wrapText="1"/>
    </xf>
    <xf numFmtId="0" fontId="4" fillId="0" borderId="0" xfId="0" applyFont="1" applyAlignment="1" applyProtection="1">
      <alignment horizontal="center" wrapText="1"/>
    </xf>
    <xf numFmtId="0" fontId="4" fillId="0" borderId="0" xfId="0" applyFont="1" applyAlignment="1" applyProtection="1">
      <alignment horizontal="center" wrapText="1"/>
    </xf>
    <xf numFmtId="14" fontId="0" fillId="2" borderId="2" xfId="0" applyNumberFormat="1" applyFill="1" applyBorder="1" applyAlignment="1" applyProtection="1">
      <alignment horizontal="center"/>
      <protection locked="0"/>
    </xf>
    <xf numFmtId="14" fontId="0" fillId="2" borderId="2" xfId="0" applyNumberFormat="1" applyFill="1" applyBorder="1" applyAlignment="1" applyProtection="1">
      <alignment horizontal="center" vertical="center"/>
      <protection locked="0"/>
    </xf>
    <xf numFmtId="0" fontId="0" fillId="0" borderId="28" xfId="0" applyBorder="1" applyAlignment="1" applyProtection="1">
      <alignment wrapText="1"/>
    </xf>
    <xf numFmtId="0" fontId="0" fillId="0" borderId="29" xfId="0" applyBorder="1" applyAlignment="1" applyProtection="1">
      <alignment wrapText="1"/>
    </xf>
    <xf numFmtId="0" fontId="0" fillId="2" borderId="2" xfId="0" applyFill="1" applyBorder="1" applyAlignment="1" applyProtection="1">
      <alignment horizontal="center" vertical="center"/>
      <protection locked="0"/>
    </xf>
    <xf numFmtId="0" fontId="0" fillId="2" borderId="2" xfId="0" applyFill="1" applyBorder="1" applyAlignment="1" applyProtection="1">
      <alignment horizontal="center"/>
      <protection locked="0"/>
    </xf>
    <xf numFmtId="0" fontId="0" fillId="3" borderId="0" xfId="0" applyFill="1" applyBorder="1" applyProtection="1"/>
    <xf numFmtId="0" fontId="0" fillId="2" borderId="26" xfId="0" applyFill="1" applyBorder="1" applyAlignment="1" applyProtection="1">
      <alignment horizontal="center"/>
      <protection locked="0"/>
    </xf>
    <xf numFmtId="9" fontId="0" fillId="0" borderId="1" xfId="1" applyFont="1" applyBorder="1" applyProtection="1"/>
    <xf numFmtId="0" fontId="0" fillId="6" borderId="0" xfId="0" applyFill="1" applyAlignment="1" applyProtection="1">
      <alignment horizontal="right" wrapText="1"/>
    </xf>
    <xf numFmtId="0" fontId="0" fillId="6" borderId="0" xfId="0" applyFill="1" applyProtection="1"/>
    <xf numFmtId="0" fontId="0" fillId="6" borderId="0" xfId="0" applyFill="1" applyBorder="1" applyProtection="1"/>
    <xf numFmtId="0" fontId="0" fillId="6" borderId="27" xfId="0" applyFill="1" applyBorder="1" applyProtection="1"/>
    <xf numFmtId="0" fontId="0" fillId="0" borderId="27" xfId="0" applyBorder="1" applyAlignment="1" applyProtection="1"/>
    <xf numFmtId="0" fontId="0" fillId="6" borderId="0" xfId="0" applyFill="1" applyAlignment="1" applyProtection="1">
      <alignment wrapText="1"/>
    </xf>
    <xf numFmtId="9" fontId="0" fillId="6" borderId="0" xfId="1" applyNumberFormat="1" applyFont="1" applyFill="1" applyProtection="1"/>
    <xf numFmtId="0" fontId="0" fillId="0" borderId="30" xfId="0" applyBorder="1" applyProtection="1"/>
    <xf numFmtId="9" fontId="0" fillId="6" borderId="0" xfId="1" applyFont="1" applyFill="1" applyProtection="1"/>
    <xf numFmtId="0" fontId="0" fillId="7" borderId="0" xfId="0" applyFill="1" applyProtection="1"/>
    <xf numFmtId="0" fontId="0" fillId="7" borderId="0" xfId="0" applyFill="1" applyBorder="1" applyProtection="1"/>
    <xf numFmtId="0" fontId="0" fillId="7" borderId="0" xfId="0" applyFill="1" applyAlignment="1" applyProtection="1">
      <alignment horizontal="right"/>
    </xf>
    <xf numFmtId="0" fontId="0" fillId="0" borderId="30" xfId="0" applyBorder="1" applyAlignment="1" applyProtection="1">
      <alignment wrapText="1"/>
    </xf>
    <xf numFmtId="0" fontId="0" fillId="7" borderId="1" xfId="0" applyFill="1" applyBorder="1" applyAlignment="1" applyProtection="1">
      <alignment wrapText="1"/>
    </xf>
    <xf numFmtId="0" fontId="0" fillId="7" borderId="1" xfId="0" applyFill="1" applyBorder="1" applyProtection="1"/>
    <xf numFmtId="0" fontId="0" fillId="0" borderId="31" xfId="0" applyBorder="1" applyProtection="1"/>
    <xf numFmtId="0" fontId="0" fillId="0" borderId="0" xfId="0" applyAlignment="1" applyProtection="1">
      <alignment horizontal="center" vertical="center"/>
    </xf>
    <xf numFmtId="0" fontId="2" fillId="0" borderId="2" xfId="0" applyFont="1" applyBorder="1" applyProtection="1"/>
    <xf numFmtId="0" fontId="2" fillId="5" borderId="2" xfId="0" applyFont="1" applyFill="1" applyBorder="1" applyAlignment="1" applyProtection="1">
      <alignment horizontal="center" vertical="center"/>
    </xf>
    <xf numFmtId="0" fontId="2" fillId="5" borderId="2" xfId="0" applyFont="1" applyFill="1" applyBorder="1" applyAlignment="1" applyProtection="1">
      <alignment horizontal="center"/>
    </xf>
    <xf numFmtId="0" fontId="0" fillId="0" borderId="12" xfId="0" applyBorder="1" applyAlignment="1" applyProtection="1">
      <alignment horizontal="left" vertical="center" wrapText="1" indent="2"/>
    </xf>
    <xf numFmtId="0" fontId="0" fillId="0" borderId="12" xfId="0" applyBorder="1" applyProtection="1"/>
    <xf numFmtId="0" fontId="0" fillId="0" borderId="2" xfId="0" applyBorder="1" applyAlignment="1" applyProtection="1">
      <alignment horizontal="left" vertical="center" indent="2"/>
    </xf>
    <xf numFmtId="0" fontId="0" fillId="0" borderId="11" xfId="0" applyBorder="1" applyProtection="1"/>
    <xf numFmtId="0" fontId="0" fillId="0" borderId="2" xfId="0" applyBorder="1" applyAlignment="1" applyProtection="1">
      <alignment horizontal="left" indent="2"/>
    </xf>
    <xf numFmtId="0" fontId="0" fillId="0" borderId="12" xfId="0" applyBorder="1" applyAlignment="1" applyProtection="1">
      <alignment horizontal="left" wrapText="1" indent="2"/>
    </xf>
    <xf numFmtId="0" fontId="2" fillId="0" borderId="2" xfId="0" applyFont="1" applyBorder="1" applyAlignment="1" applyProtection="1">
      <alignment horizontal="left" vertical="center"/>
    </xf>
    <xf numFmtId="0" fontId="2" fillId="5" borderId="2" xfId="0" applyFont="1" applyFill="1" applyBorder="1" applyProtection="1"/>
    <xf numFmtId="0" fontId="0" fillId="0" borderId="0" xfId="0" applyBorder="1" applyAlignment="1" applyProtection="1">
      <alignment horizontal="center" vertical="center"/>
    </xf>
    <xf numFmtId="0" fontId="0" fillId="0" borderId="2" xfId="0" applyFill="1" applyBorder="1" applyAlignment="1" applyProtection="1">
      <alignment horizontal="left" vertical="center" wrapText="1" indent="2"/>
    </xf>
    <xf numFmtId="9" fontId="0" fillId="3" borderId="2" xfId="1" applyFont="1" applyFill="1" applyBorder="1" applyProtection="1"/>
    <xf numFmtId="0" fontId="0" fillId="3" borderId="0" xfId="0" applyFill="1"/>
    <xf numFmtId="0" fontId="0" fillId="0" borderId="27" xfId="0" applyBorder="1"/>
    <xf numFmtId="9" fontId="0" fillId="0" borderId="0" xfId="0" applyNumberFormat="1"/>
    <xf numFmtId="0" fontId="0" fillId="0" borderId="39" xfId="0" applyBorder="1"/>
    <xf numFmtId="0" fontId="0" fillId="0" borderId="35" xfId="0" applyBorder="1"/>
    <xf numFmtId="9" fontId="0" fillId="0" borderId="35" xfId="0" applyNumberFormat="1" applyBorder="1"/>
    <xf numFmtId="0" fontId="0" fillId="0" borderId="35" xfId="0" applyFill="1" applyBorder="1"/>
    <xf numFmtId="0" fontId="0" fillId="0" borderId="33" xfId="0" applyBorder="1"/>
    <xf numFmtId="9" fontId="0" fillId="0" borderId="1" xfId="0" applyNumberFormat="1" applyBorder="1"/>
    <xf numFmtId="9" fontId="0" fillId="0" borderId="33" xfId="0" applyNumberFormat="1" applyBorder="1"/>
    <xf numFmtId="9" fontId="0" fillId="2" borderId="0" xfId="0" applyNumberFormat="1" applyFill="1"/>
    <xf numFmtId="9" fontId="0" fillId="2" borderId="35" xfId="0" applyNumberFormat="1" applyFill="1" applyBorder="1"/>
    <xf numFmtId="9" fontId="0" fillId="2" borderId="1" xfId="0" applyNumberFormat="1" applyFill="1" applyBorder="1"/>
    <xf numFmtId="0" fontId="20" fillId="0" borderId="0" xfId="0" applyFont="1"/>
    <xf numFmtId="0" fontId="21" fillId="0" borderId="0" xfId="0" applyFont="1"/>
    <xf numFmtId="0" fontId="23" fillId="0" borderId="0" xfId="0" applyFont="1" applyAlignment="1">
      <alignment vertical="center" wrapText="1"/>
    </xf>
    <xf numFmtId="0" fontId="23" fillId="0" borderId="0" xfId="0" applyFont="1" applyAlignment="1">
      <alignment horizontal="center" wrapText="1"/>
    </xf>
    <xf numFmtId="0" fontId="0" fillId="2" borderId="2" xfId="0" applyFill="1" applyBorder="1" applyAlignment="1" applyProtection="1">
      <alignment wrapText="1"/>
    </xf>
    <xf numFmtId="0" fontId="0" fillId="2" borderId="2" xfId="0" applyFill="1" applyBorder="1" applyAlignment="1" applyProtection="1">
      <alignment vertical="center"/>
    </xf>
    <xf numFmtId="0" fontId="0" fillId="2" borderId="2" xfId="0" applyFill="1" applyBorder="1" applyAlignment="1" applyProtection="1"/>
    <xf numFmtId="0" fontId="24" fillId="0" borderId="0" xfId="0" applyFont="1" applyBorder="1" applyAlignment="1">
      <alignment vertical="center"/>
    </xf>
    <xf numFmtId="0" fontId="26" fillId="0" borderId="0" xfId="0" applyFont="1" applyAlignment="1">
      <alignment horizontal="left" wrapText="1"/>
    </xf>
    <xf numFmtId="0" fontId="26" fillId="0" borderId="27" xfId="0" applyFont="1" applyBorder="1" applyAlignment="1">
      <alignment horizontal="left" wrapText="1"/>
    </xf>
    <xf numFmtId="0" fontId="27" fillId="9" borderId="37" xfId="0" applyFont="1" applyFill="1" applyBorder="1"/>
    <xf numFmtId="0" fontId="0" fillId="9" borderId="37" xfId="0" applyFill="1" applyBorder="1" applyAlignment="1">
      <alignment wrapText="1"/>
    </xf>
    <xf numFmtId="0" fontId="0" fillId="0" borderId="37" xfId="0" applyBorder="1"/>
    <xf numFmtId="9" fontId="0" fillId="0" borderId="37" xfId="1" applyFont="1" applyBorder="1"/>
    <xf numFmtId="0" fontId="28" fillId="5" borderId="8" xfId="0" applyFont="1" applyFill="1" applyBorder="1" applyAlignment="1"/>
    <xf numFmtId="0" fontId="0" fillId="0" borderId="0" xfId="0" applyBorder="1"/>
    <xf numFmtId="0" fontId="27" fillId="9" borderId="11" xfId="0" applyFont="1" applyFill="1" applyBorder="1"/>
    <xf numFmtId="0" fontId="0" fillId="9" borderId="9" xfId="0" applyFill="1" applyBorder="1" applyAlignment="1">
      <alignment wrapText="1"/>
    </xf>
    <xf numFmtId="9" fontId="0" fillId="0" borderId="0" xfId="1" applyFont="1"/>
    <xf numFmtId="0" fontId="0" fillId="0" borderId="2" xfId="0" applyBorder="1" applyAlignment="1">
      <alignment horizontal="left" wrapText="1" indent="2"/>
    </xf>
    <xf numFmtId="0" fontId="0" fillId="0" borderId="2" xfId="0" applyBorder="1" applyAlignment="1" applyProtection="1">
      <alignment horizontal="center"/>
      <protection locked="0"/>
    </xf>
    <xf numFmtId="0" fontId="0" fillId="0" borderId="0" xfId="0" applyBorder="1" applyAlignment="1"/>
    <xf numFmtId="0" fontId="0" fillId="9" borderId="0" xfId="0" applyFill="1" applyBorder="1"/>
    <xf numFmtId="0" fontId="0" fillId="9" borderId="9" xfId="0" applyFill="1" applyBorder="1"/>
    <xf numFmtId="0" fontId="0" fillId="0" borderId="0" xfId="0" applyAlignment="1"/>
    <xf numFmtId="0" fontId="0" fillId="9" borderId="1" xfId="0" applyFill="1" applyBorder="1"/>
    <xf numFmtId="0" fontId="0" fillId="9" borderId="1" xfId="0" applyFill="1" applyBorder="1" applyAlignment="1">
      <alignment wrapText="1"/>
    </xf>
    <xf numFmtId="0" fontId="0" fillId="0" borderId="1" xfId="0" applyBorder="1"/>
    <xf numFmtId="9" fontId="0" fillId="0" borderId="1" xfId="1" applyFont="1" applyBorder="1"/>
    <xf numFmtId="0" fontId="0" fillId="0" borderId="34" xfId="0" applyFill="1" applyBorder="1" applyAlignment="1" applyProtection="1"/>
    <xf numFmtId="0" fontId="0" fillId="0" borderId="9" xfId="0" applyBorder="1"/>
    <xf numFmtId="9" fontId="0" fillId="0" borderId="9" xfId="1" applyFont="1" applyBorder="1"/>
    <xf numFmtId="0" fontId="26" fillId="0" borderId="0" xfId="0" applyFont="1" applyAlignment="1">
      <alignment horizontal="left"/>
    </xf>
    <xf numFmtId="0" fontId="26" fillId="9" borderId="41" xfId="0" applyFont="1" applyFill="1" applyBorder="1" applyAlignment="1">
      <alignment horizontal="left"/>
    </xf>
    <xf numFmtId="0" fontId="2" fillId="9" borderId="41" xfId="0" applyFont="1" applyFill="1" applyBorder="1"/>
    <xf numFmtId="0" fontId="0" fillId="0" borderId="41" xfId="0" applyBorder="1"/>
    <xf numFmtId="9" fontId="0" fillId="0" borderId="41" xfId="1" applyFont="1" applyBorder="1"/>
    <xf numFmtId="0" fontId="2" fillId="5" borderId="2" xfId="0" applyFont="1" applyFill="1" applyBorder="1"/>
    <xf numFmtId="0" fontId="0" fillId="0" borderId="2" xfId="0" applyBorder="1" applyAlignment="1">
      <alignment horizontal="left" vertical="center" wrapText="1" indent="2"/>
    </xf>
    <xf numFmtId="0" fontId="0" fillId="0" borderId="2" xfId="0" applyBorder="1" applyAlignment="1">
      <alignment horizontal="left" vertical="center" indent="2"/>
    </xf>
    <xf numFmtId="0" fontId="0" fillId="0" borderId="2" xfId="0" applyBorder="1"/>
    <xf numFmtId="0" fontId="0" fillId="0" borderId="2" xfId="0" applyBorder="1" applyAlignment="1" applyProtection="1"/>
    <xf numFmtId="0" fontId="24" fillId="0" borderId="0" xfId="0" applyFont="1" applyAlignment="1">
      <alignment vertical="center" wrapText="1"/>
    </xf>
    <xf numFmtId="0" fontId="24" fillId="0" borderId="0" xfId="0" applyFont="1" applyAlignment="1">
      <alignment horizontal="center" vertical="center" wrapText="1"/>
    </xf>
    <xf numFmtId="0" fontId="0" fillId="0" borderId="2" xfId="0" applyFill="1" applyBorder="1" applyAlignment="1">
      <alignment horizontal="left" wrapText="1" indent="2"/>
    </xf>
    <xf numFmtId="0" fontId="0" fillId="0" borderId="2" xfId="0" applyFill="1" applyBorder="1" applyAlignment="1">
      <alignment horizontal="left" vertical="center" wrapText="1" indent="2"/>
    </xf>
    <xf numFmtId="0" fontId="2" fillId="5" borderId="2" xfId="0" applyFont="1" applyFill="1" applyBorder="1" applyAlignment="1">
      <alignment horizontal="left" wrapText="1"/>
    </xf>
    <xf numFmtId="0" fontId="26" fillId="0" borderId="0"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2" xfId="0" applyFont="1" applyFill="1" applyBorder="1" applyAlignment="1">
      <alignment vertical="center"/>
    </xf>
    <xf numFmtId="0" fontId="2" fillId="0" borderId="0" xfId="0" applyFont="1" applyBorder="1" applyAlignment="1">
      <alignment horizontal="left" vertical="center" wrapText="1"/>
    </xf>
    <xf numFmtId="0" fontId="0" fillId="0" borderId="2" xfId="0" applyBorder="1" applyAlignment="1">
      <alignment horizontal="left" indent="2"/>
    </xf>
    <xf numFmtId="0" fontId="26" fillId="0" borderId="0" xfId="0" applyFont="1" applyAlignment="1">
      <alignment horizontal="left" vertical="center" wrapText="1"/>
    </xf>
    <xf numFmtId="0" fontId="0" fillId="0" borderId="2" xfId="0" applyBorder="1" applyAlignment="1">
      <alignment horizontal="left" wrapText="1" indent="1"/>
    </xf>
    <xf numFmtId="0" fontId="2" fillId="5" borderId="2" xfId="0" applyFont="1" applyFill="1" applyBorder="1" applyAlignment="1">
      <alignment wrapText="1"/>
    </xf>
    <xf numFmtId="0" fontId="0" fillId="0" borderId="2" xfId="0" applyFont="1" applyBorder="1" applyAlignment="1">
      <alignment horizontal="left" vertical="center" wrapText="1" indent="2"/>
    </xf>
    <xf numFmtId="0" fontId="32" fillId="0" borderId="2" xfId="0" applyFont="1" applyBorder="1" applyAlignment="1">
      <alignment horizontal="left" vertical="center" wrapText="1" indent="2"/>
    </xf>
    <xf numFmtId="0" fontId="32" fillId="0" borderId="0" xfId="0" applyFont="1" applyAlignment="1">
      <alignment horizontal="left" vertical="center" wrapText="1"/>
    </xf>
    <xf numFmtId="0" fontId="2" fillId="5" borderId="2" xfId="0" applyFont="1" applyFill="1" applyBorder="1" applyAlignment="1">
      <alignment horizontal="left" wrapText="1" indent="2"/>
    </xf>
    <xf numFmtId="0" fontId="2" fillId="0" borderId="0" xfId="0" applyFont="1" applyAlignment="1">
      <alignment horizontal="left" vertical="center" wrapText="1"/>
    </xf>
    <xf numFmtId="0" fontId="26" fillId="5" borderId="2" xfId="0" applyFont="1" applyFill="1" applyBorder="1" applyAlignment="1">
      <alignment horizontal="left" vertical="center" wrapText="1"/>
    </xf>
    <xf numFmtId="0" fontId="2" fillId="5" borderId="2" xfId="0" applyFont="1" applyFill="1" applyBorder="1" applyAlignment="1"/>
    <xf numFmtId="0" fontId="8" fillId="0" borderId="11" xfId="0" applyFont="1" applyBorder="1" applyAlignment="1" applyProtection="1">
      <alignment horizontal="left" vertical="center" wrapText="1"/>
    </xf>
    <xf numFmtId="14" fontId="3" fillId="0" borderId="0" xfId="0" applyNumberFormat="1" applyFont="1" applyAlignment="1" applyProtection="1">
      <alignment horizontal="center" wrapText="1"/>
    </xf>
    <xf numFmtId="0" fontId="4" fillId="0" borderId="0" xfId="0" applyFont="1" applyAlignment="1" applyProtection="1">
      <alignment horizont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7" fillId="4" borderId="36" xfId="0" applyFont="1" applyFill="1" applyBorder="1" applyAlignment="1" applyProtection="1">
      <alignment horizontal="center" wrapText="1"/>
    </xf>
    <xf numFmtId="0" fontId="7" fillId="4" borderId="37" xfId="0" applyFont="1" applyFill="1" applyBorder="1" applyAlignment="1" applyProtection="1">
      <alignment horizontal="center" wrapText="1"/>
    </xf>
    <xf numFmtId="0" fontId="7" fillId="4" borderId="38" xfId="0" applyFont="1" applyFill="1" applyBorder="1" applyAlignment="1" applyProtection="1">
      <alignment horizontal="center" wrapText="1"/>
    </xf>
    <xf numFmtId="0" fontId="8" fillId="0" borderId="11" xfId="0" applyFont="1" applyBorder="1" applyAlignment="1" applyProtection="1">
      <alignment horizontal="left" vertical="center"/>
    </xf>
    <xf numFmtId="0" fontId="5" fillId="4" borderId="8" xfId="0" applyFont="1" applyFill="1" applyBorder="1" applyAlignment="1" applyProtection="1">
      <alignment horizontal="center" wrapText="1"/>
    </xf>
    <xf numFmtId="0" fontId="5" fillId="4" borderId="9" xfId="0" applyFont="1" applyFill="1" applyBorder="1" applyAlignment="1" applyProtection="1">
      <alignment horizontal="center" wrapText="1"/>
    </xf>
    <xf numFmtId="0" fontId="5" fillId="4" borderId="10" xfId="0" applyFont="1" applyFill="1" applyBorder="1" applyAlignment="1" applyProtection="1">
      <alignment horizontal="center" wrapText="1"/>
    </xf>
    <xf numFmtId="0" fontId="8" fillId="0" borderId="11" xfId="0" applyFont="1" applyBorder="1" applyAlignment="1" applyProtection="1">
      <alignment vertical="center" wrapText="1"/>
    </xf>
    <xf numFmtId="0" fontId="5" fillId="4" borderId="8" xfId="0" applyNumberFormat="1" applyFont="1" applyFill="1" applyBorder="1" applyAlignment="1" applyProtection="1">
      <alignment horizontal="center" vertical="center"/>
    </xf>
    <xf numFmtId="0" fontId="5" fillId="4" borderId="9" xfId="0" applyNumberFormat="1" applyFont="1" applyFill="1" applyBorder="1" applyAlignment="1" applyProtection="1">
      <alignment horizontal="center" vertical="center"/>
    </xf>
    <xf numFmtId="0" fontId="5" fillId="4" borderId="10" xfId="0" applyNumberFormat="1" applyFont="1" applyFill="1" applyBorder="1" applyAlignment="1" applyProtection="1">
      <alignment horizontal="center" vertical="center"/>
    </xf>
    <xf numFmtId="0" fontId="2" fillId="0" borderId="11" xfId="0" applyFont="1" applyBorder="1" applyAlignment="1" applyProtection="1">
      <alignment horizontal="left" vertical="center"/>
    </xf>
    <xf numFmtId="0" fontId="2" fillId="0" borderId="11" xfId="0" applyFont="1" applyBorder="1" applyAlignment="1" applyProtection="1">
      <alignment horizontal="center"/>
    </xf>
    <xf numFmtId="0" fontId="2" fillId="0" borderId="11" xfId="0" applyFont="1" applyBorder="1" applyAlignment="1" applyProtection="1">
      <alignment horizontal="left"/>
    </xf>
    <xf numFmtId="0" fontId="2" fillId="0" borderId="11" xfId="0" applyFont="1" applyBorder="1" applyAlignment="1" applyProtection="1">
      <alignment horizontal="left" vertical="center" wrapText="1"/>
    </xf>
    <xf numFmtId="0" fontId="7" fillId="4" borderId="3"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32"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4" borderId="33"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1" xfId="0" applyFont="1" applyFill="1" applyBorder="1" applyAlignment="1" applyProtection="1">
      <alignment horizontal="center" vertical="center"/>
    </xf>
    <xf numFmtId="0" fontId="3" fillId="4" borderId="32" xfId="0" applyFont="1" applyFill="1" applyBorder="1" applyAlignment="1" applyProtection="1">
      <alignment horizontal="center" vertical="center"/>
    </xf>
    <xf numFmtId="0" fontId="3" fillId="4" borderId="34"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35"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33" xfId="0" applyFont="1" applyFill="1" applyBorder="1" applyAlignment="1" applyProtection="1">
      <alignment horizontal="center" vertical="center"/>
    </xf>
    <xf numFmtId="0" fontId="2" fillId="0" borderId="0" xfId="0" applyFont="1" applyAlignment="1" applyProtection="1">
      <alignment horizontal="left" vertical="center" wrapText="1"/>
    </xf>
    <xf numFmtId="0" fontId="2" fillId="0" borderId="11" xfId="0" applyFont="1" applyBorder="1" applyAlignment="1" applyProtection="1">
      <alignment horizontal="left" wrapText="1"/>
    </xf>
    <xf numFmtId="0" fontId="0" fillId="2" borderId="8"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22" fillId="7" borderId="0" xfId="0" applyFont="1" applyFill="1" applyAlignment="1">
      <alignment horizontal="center" vertical="center"/>
    </xf>
    <xf numFmtId="0" fontId="21" fillId="7" borderId="0" xfId="0" applyFont="1" applyFill="1" applyAlignment="1">
      <alignment horizontal="center" vertical="center"/>
    </xf>
    <xf numFmtId="0" fontId="23" fillId="0" borderId="1" xfId="0" applyFont="1" applyBorder="1" applyAlignment="1">
      <alignment horizontal="center" vertical="center" wrapText="1"/>
    </xf>
    <xf numFmtId="14" fontId="0" fillId="2" borderId="8" xfId="0" applyNumberFormat="1" applyFill="1" applyBorder="1" applyAlignment="1" applyProtection="1">
      <alignment horizontal="center" wrapText="1"/>
      <protection locked="0"/>
    </xf>
    <xf numFmtId="0" fontId="0" fillId="2" borderId="10" xfId="0" applyFill="1" applyBorder="1" applyAlignment="1" applyProtection="1">
      <alignment horizontal="center" wrapText="1"/>
      <protection locked="0"/>
    </xf>
    <xf numFmtId="14" fontId="0" fillId="2" borderId="9" xfId="0" applyNumberForma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26" fillId="0" borderId="0" xfId="0" applyFont="1" applyFill="1" applyBorder="1" applyAlignment="1">
      <alignment horizontal="left" vertical="center" wrapText="1"/>
    </xf>
    <xf numFmtId="0" fontId="24" fillId="0" borderId="2" xfId="0" applyFont="1" applyBorder="1" applyAlignment="1">
      <alignment horizontal="center" vertical="center" wrapText="1"/>
    </xf>
    <xf numFmtId="0" fontId="25" fillId="4" borderId="2" xfId="2" applyFont="1" applyFill="1" applyBorder="1" applyAlignment="1">
      <alignment horizontal="center" vertical="center"/>
    </xf>
    <xf numFmtId="0" fontId="26" fillId="0" borderId="0" xfId="0" applyFont="1" applyAlignment="1">
      <alignment horizontal="left" vertical="center" wrapText="1"/>
    </xf>
    <xf numFmtId="0" fontId="29" fillId="4" borderId="2"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30" fillId="0" borderId="0" xfId="0" applyFont="1" applyAlignment="1">
      <alignment horizontal="left" vertical="center" wrapText="1"/>
    </xf>
    <xf numFmtId="0" fontId="26" fillId="0" borderId="0" xfId="0" applyFont="1" applyFill="1" applyBorder="1" applyAlignment="1">
      <alignment horizontal="left" wrapText="1"/>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31" fillId="4" borderId="2" xfId="0" applyFont="1" applyFill="1" applyBorder="1" applyAlignment="1">
      <alignment horizontal="center"/>
    </xf>
    <xf numFmtId="0" fontId="0" fillId="4" borderId="2" xfId="0" applyFill="1" applyBorder="1" applyAlignment="1">
      <alignment horizontal="center"/>
    </xf>
    <xf numFmtId="0" fontId="33" fillId="4" borderId="2"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34" fillId="4" borderId="2" xfId="0" applyFont="1" applyFill="1" applyBorder="1" applyAlignment="1">
      <alignment horizontal="center" vertical="center"/>
    </xf>
  </cellXfs>
  <cellStyles count="3">
    <cellStyle name="Input" xfId="2" builtinId="20"/>
    <cellStyle name="Normal" xfId="0" builtinId="0"/>
    <cellStyle name="Percent" xfId="1" builtinId="5"/>
  </cellStyles>
  <dxfs count="0"/>
  <tableStyles count="0" defaultTableStyle="TableStyleMedium9" defaultPivotStyle="PivotStyleLight16"/>
  <colors>
    <mruColors>
      <color rgb="FFCCE9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Fidelity ratings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tx>
                <c:rich>
                  <a:bodyPr/>
                  <a:lstStyle/>
                  <a:p>
                    <a:fld id="{5DFC6032-20A9-0742-876E-52A9916206AA}" type="CELLRANGE">
                      <a:rPr lang="en-US"/>
                      <a:pPr/>
                      <a:t>[CELLRANGE]</a:t>
                    </a:fld>
                    <a:r>
                      <a:rPr lang="en-US" baseline="0"/>
                      <a:t>, </a:t>
                    </a:r>
                    <a:fld id="{F6CD91B2-9B2F-6944-9B8C-8A59DC61AE99}"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8C7-4D88-AF1D-9823F4EEA8CE}"/>
                </c:ext>
              </c:extLst>
            </c:dLbl>
            <c:dLbl>
              <c:idx val="1"/>
              <c:tx>
                <c:rich>
                  <a:bodyPr/>
                  <a:lstStyle/>
                  <a:p>
                    <a:fld id="{BE48D9E3-9E36-194E-99C1-E2FD1255E718}" type="CELLRANGE">
                      <a:rPr lang="en-US"/>
                      <a:pPr/>
                      <a:t>[CELLRANGE]</a:t>
                    </a:fld>
                    <a:r>
                      <a:rPr lang="en-US" baseline="0"/>
                      <a:t>, </a:t>
                    </a:r>
                    <a:fld id="{1529491C-82AF-4B4A-958B-F0E996D3B50F}"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08C7-4D88-AF1D-9823F4EEA8CE}"/>
                </c:ext>
              </c:extLst>
            </c:dLbl>
            <c:dLbl>
              <c:idx val="2"/>
              <c:tx>
                <c:rich>
                  <a:bodyPr/>
                  <a:lstStyle/>
                  <a:p>
                    <a:fld id="{D9100625-108E-E54E-8DDC-CE638FEE0506}" type="CELLRANGE">
                      <a:rPr lang="en-US"/>
                      <a:pPr/>
                      <a:t>[CELLRANGE]</a:t>
                    </a:fld>
                    <a:r>
                      <a:rPr lang="en-US" baseline="0"/>
                      <a:t>, </a:t>
                    </a:r>
                    <a:fld id="{CDB0C88F-AA46-A845-9921-D8B7B0E1C34A}"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8C7-4D88-AF1D-9823F4EEA8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'Class 1'!$J$11:$J$13</c:f>
              <c:strCache>
                <c:ptCount val="3"/>
                <c:pt idx="0">
                  <c:v>Fidelity score
Part I</c:v>
                </c:pt>
                <c:pt idx="1">
                  <c:v>Fidelity score
Part II</c:v>
                </c:pt>
                <c:pt idx="2">
                  <c:v>Weighted 
total</c:v>
                </c:pt>
              </c:strCache>
            </c:strRef>
          </c:cat>
          <c:val>
            <c:numRef>
              <c:f>'Class 1'!$K$11:$K$13</c:f>
              <c:numCache>
                <c:formatCode>0%</c:formatCode>
                <c:ptCount val="3"/>
                <c:pt idx="0">
                  <c:v>0.66666666666666663</c:v>
                </c:pt>
                <c:pt idx="1">
                  <c:v>1</c:v>
                </c:pt>
                <c:pt idx="2">
                  <c:v>0.95833333333333337</c:v>
                </c:pt>
              </c:numCache>
            </c:numRef>
          </c:val>
          <c:extLst>
            <c:ext xmlns:c15="http://schemas.microsoft.com/office/drawing/2012/chart" uri="{02D57815-91ED-43cb-92C2-25804820EDAC}">
              <c15:datalabelsRange>
                <c15:f>'Class 1'!$L$11:$L$13</c15:f>
                <c15:dlblRangeCache>
                  <c:ptCount val="3"/>
                  <c:pt idx="0">
                    <c:v>Moderate</c:v>
                  </c:pt>
                  <c:pt idx="1">
                    <c:v>Strong</c:v>
                  </c:pt>
                  <c:pt idx="2">
                    <c:v>Strong</c:v>
                  </c:pt>
                </c15:dlblRangeCache>
              </c15:datalabelsRange>
            </c:ext>
            <c:ext xmlns:c16="http://schemas.microsoft.com/office/drawing/2014/chart" uri="{C3380CC4-5D6E-409C-BE32-E72D297353CC}">
              <c16:uniqueId val="{00000000-08C7-4D88-AF1D-9823F4EEA8CE}"/>
            </c:ext>
          </c:extLst>
        </c:ser>
        <c:dLbls>
          <c:showLegendKey val="0"/>
          <c:showVal val="0"/>
          <c:showCatName val="0"/>
          <c:showSerName val="0"/>
          <c:showPercent val="0"/>
          <c:showBubbleSize val="0"/>
        </c:dLbls>
        <c:gapWidth val="219"/>
        <c:overlap val="-27"/>
        <c:axId val="327263712"/>
        <c:axId val="327262464"/>
      </c:barChart>
      <c:catAx>
        <c:axId val="32726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7262464"/>
        <c:crosses val="autoZero"/>
        <c:auto val="1"/>
        <c:lblAlgn val="ctr"/>
        <c:lblOffset val="100"/>
        <c:noMultiLvlLbl val="0"/>
      </c:catAx>
      <c:valAx>
        <c:axId val="32726246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7263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Fidelity rating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tx>
                <c:rich>
                  <a:bodyPr/>
                  <a:lstStyle/>
                  <a:p>
                    <a:fld id="{3139FC4E-62DF-2848-8430-CB0140AAFC07}" type="CELLRANGE">
                      <a:rPr lang="en-US"/>
                      <a:pPr/>
                      <a:t>[CELLRANGE]</a:t>
                    </a:fld>
                    <a:r>
                      <a:rPr lang="en-US" baseline="0"/>
                      <a:t>, </a:t>
                    </a:r>
                    <a:fld id="{716DC4D3-5105-1A4C-93BE-56E0A3CB76DB}"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488-4F13-B134-06547FB79937}"/>
                </c:ext>
              </c:extLst>
            </c:dLbl>
            <c:dLbl>
              <c:idx val="1"/>
              <c:tx>
                <c:rich>
                  <a:bodyPr/>
                  <a:lstStyle/>
                  <a:p>
                    <a:fld id="{6D5F7880-654D-CF4F-80BD-CB955FED534E}" type="CELLRANGE">
                      <a:rPr lang="en-US"/>
                      <a:pPr/>
                      <a:t>[CELLRANGE]</a:t>
                    </a:fld>
                    <a:r>
                      <a:rPr lang="en-US" baseline="0"/>
                      <a:t>, </a:t>
                    </a:r>
                    <a:fld id="{72FC3507-EAB2-F34D-BB79-65B69344D751}"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488-4F13-B134-06547FB79937}"/>
                </c:ext>
              </c:extLst>
            </c:dLbl>
            <c:dLbl>
              <c:idx val="2"/>
              <c:tx>
                <c:rich>
                  <a:bodyPr/>
                  <a:lstStyle/>
                  <a:p>
                    <a:fld id="{B39F50BC-C7D2-F042-8C6E-475898482229}" type="CELLRANGE">
                      <a:rPr lang="en-US"/>
                      <a:pPr/>
                      <a:t>[CELLRANGE]</a:t>
                    </a:fld>
                    <a:r>
                      <a:rPr lang="en-US" baseline="0"/>
                      <a:t>, </a:t>
                    </a:r>
                    <a:fld id="{2FD3AD3D-6C36-3C4A-99B4-8E19FAA27368}"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488-4F13-B134-06547FB799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'Class 10'!$J$11:$J$13</c:f>
              <c:strCache>
                <c:ptCount val="3"/>
                <c:pt idx="0">
                  <c:v>Fidelity score
Part I</c:v>
                </c:pt>
                <c:pt idx="1">
                  <c:v>Fidelity score
Part II</c:v>
                </c:pt>
                <c:pt idx="2">
                  <c:v>Weighted 
total</c:v>
                </c:pt>
              </c:strCache>
            </c:strRef>
          </c:cat>
          <c:val>
            <c:numRef>
              <c:f>'Class 10'!$K$11:$K$13</c:f>
              <c:numCache>
                <c:formatCode>0%</c:formatCode>
                <c:ptCount val="3"/>
                <c:pt idx="0">
                  <c:v>1</c:v>
                </c:pt>
                <c:pt idx="1">
                  <c:v>0.9642857142857143</c:v>
                </c:pt>
                <c:pt idx="2">
                  <c:v>0.96875</c:v>
                </c:pt>
              </c:numCache>
            </c:numRef>
          </c:val>
          <c:extLst>
            <c:ext xmlns:c15="http://schemas.microsoft.com/office/drawing/2012/chart" uri="{02D57815-91ED-43cb-92C2-25804820EDAC}">
              <c15:datalabelsRange>
                <c15:f>'Class 10'!$L$11:$L$13</c15:f>
                <c15:dlblRangeCache>
                  <c:ptCount val="3"/>
                  <c:pt idx="0">
                    <c:v>Strong</c:v>
                  </c:pt>
                  <c:pt idx="1">
                    <c:v>Strong</c:v>
                  </c:pt>
                  <c:pt idx="2">
                    <c:v>Strong</c:v>
                  </c:pt>
                </c15:dlblRangeCache>
              </c15:datalabelsRange>
            </c:ext>
            <c:ext xmlns:c16="http://schemas.microsoft.com/office/drawing/2014/chart" uri="{C3380CC4-5D6E-409C-BE32-E72D297353CC}">
              <c16:uniqueId val="{00000000-1488-4F13-B134-06547FB79937}"/>
            </c:ext>
          </c:extLst>
        </c:ser>
        <c:dLbls>
          <c:showLegendKey val="0"/>
          <c:showVal val="0"/>
          <c:showCatName val="0"/>
          <c:showSerName val="0"/>
          <c:showPercent val="0"/>
          <c:showBubbleSize val="0"/>
        </c:dLbls>
        <c:gapWidth val="219"/>
        <c:overlap val="-27"/>
        <c:axId val="407372448"/>
        <c:axId val="407373280"/>
      </c:barChart>
      <c:catAx>
        <c:axId val="407372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373280"/>
        <c:crosses val="autoZero"/>
        <c:auto val="1"/>
        <c:lblAlgn val="ctr"/>
        <c:lblOffset val="100"/>
        <c:noMultiLvlLbl val="0"/>
      </c:catAx>
      <c:valAx>
        <c:axId val="40737328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372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Fidelity rating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tx>
                <c:rich>
                  <a:bodyPr/>
                  <a:lstStyle/>
                  <a:p>
                    <a:fld id="{E810922C-7BEF-F642-838D-FABCE11C8F81}" type="CELLRANGE">
                      <a:rPr lang="en-US"/>
                      <a:pPr/>
                      <a:t>[CELLRANGE]</a:t>
                    </a:fld>
                    <a:r>
                      <a:rPr lang="en-US" baseline="0"/>
                      <a:t>, </a:t>
                    </a:r>
                    <a:fld id="{92CF96C6-8365-544F-A84B-DF62D5299687}"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32A9-41EC-824A-2775C2178AA8}"/>
                </c:ext>
              </c:extLst>
            </c:dLbl>
            <c:dLbl>
              <c:idx val="1"/>
              <c:tx>
                <c:rich>
                  <a:bodyPr/>
                  <a:lstStyle/>
                  <a:p>
                    <a:fld id="{0CD501E4-97EC-4B4C-808C-10B0EA075B84}" type="CELLRANGE">
                      <a:rPr lang="en-US"/>
                      <a:pPr/>
                      <a:t>[CELLRANGE]</a:t>
                    </a:fld>
                    <a:r>
                      <a:rPr lang="en-US" baseline="0"/>
                      <a:t>, </a:t>
                    </a:r>
                    <a:fld id="{D7B0E747-FAEA-0B41-81A4-BFE0FE1C89EB}"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2A9-41EC-824A-2775C2178AA8}"/>
                </c:ext>
              </c:extLst>
            </c:dLbl>
            <c:dLbl>
              <c:idx val="2"/>
              <c:tx>
                <c:rich>
                  <a:bodyPr/>
                  <a:lstStyle/>
                  <a:p>
                    <a:fld id="{63C4DF26-1729-544E-9972-6C0BBD614D49}" type="CELLRANGE">
                      <a:rPr lang="en-US"/>
                      <a:pPr/>
                      <a:t>[CELLRANGE]</a:t>
                    </a:fld>
                    <a:r>
                      <a:rPr lang="en-US" baseline="0"/>
                      <a:t>, </a:t>
                    </a:r>
                    <a:fld id="{1AF8F7F9-8C21-F043-AF16-C8528D108440}"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2A9-41EC-824A-2775C2178A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'Class 11'!$J$11:$J$13</c:f>
              <c:strCache>
                <c:ptCount val="3"/>
                <c:pt idx="0">
                  <c:v>Fidelity score
Part I</c:v>
                </c:pt>
                <c:pt idx="1">
                  <c:v>Fidelity score
Part II</c:v>
                </c:pt>
                <c:pt idx="2">
                  <c:v>Weighted 
total</c:v>
                </c:pt>
              </c:strCache>
            </c:strRef>
          </c:cat>
          <c:val>
            <c:numRef>
              <c:f>'Class 11'!$K$11:$K$13</c:f>
              <c:numCache>
                <c:formatCode>0%</c:formatCode>
                <c:ptCount val="3"/>
                <c:pt idx="0">
                  <c:v>1</c:v>
                </c:pt>
                <c:pt idx="1">
                  <c:v>0.88095238095238093</c:v>
                </c:pt>
                <c:pt idx="2">
                  <c:v>0.89583333333333337</c:v>
                </c:pt>
              </c:numCache>
            </c:numRef>
          </c:val>
          <c:extLst>
            <c:ext xmlns:c15="http://schemas.microsoft.com/office/drawing/2012/chart" uri="{02D57815-91ED-43cb-92C2-25804820EDAC}">
              <c15:datalabelsRange>
                <c15:f>'Class 11'!$L$11:$L$13</c15:f>
                <c15:dlblRangeCache>
                  <c:ptCount val="3"/>
                  <c:pt idx="0">
                    <c:v>Strong</c:v>
                  </c:pt>
                  <c:pt idx="1">
                    <c:v>Strong</c:v>
                  </c:pt>
                  <c:pt idx="2">
                    <c:v>Strong</c:v>
                  </c:pt>
                </c15:dlblRangeCache>
              </c15:datalabelsRange>
            </c:ext>
            <c:ext xmlns:c16="http://schemas.microsoft.com/office/drawing/2014/chart" uri="{C3380CC4-5D6E-409C-BE32-E72D297353CC}">
              <c16:uniqueId val="{00000000-32A9-41EC-824A-2775C2178AA8}"/>
            </c:ext>
          </c:extLst>
        </c:ser>
        <c:dLbls>
          <c:showLegendKey val="0"/>
          <c:showVal val="0"/>
          <c:showCatName val="0"/>
          <c:showSerName val="0"/>
          <c:showPercent val="0"/>
          <c:showBubbleSize val="0"/>
        </c:dLbls>
        <c:gapWidth val="219"/>
        <c:overlap val="-27"/>
        <c:axId val="407371616"/>
        <c:axId val="407372032"/>
      </c:barChart>
      <c:catAx>
        <c:axId val="40737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372032"/>
        <c:crosses val="autoZero"/>
        <c:auto val="1"/>
        <c:lblAlgn val="ctr"/>
        <c:lblOffset val="100"/>
        <c:noMultiLvlLbl val="0"/>
      </c:catAx>
      <c:valAx>
        <c:axId val="40737203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371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Fidelity rating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tx>
                <c:rich>
                  <a:bodyPr/>
                  <a:lstStyle/>
                  <a:p>
                    <a:fld id="{32AF6CAA-CBA8-EC44-BF26-9C909EC1CA1E}" type="CELLRANGE">
                      <a:rPr lang="en-US"/>
                      <a:pPr/>
                      <a:t>[CELLRANGE]</a:t>
                    </a:fld>
                    <a:r>
                      <a:rPr lang="en-US" baseline="0"/>
                      <a:t>, </a:t>
                    </a:r>
                    <a:fld id="{E1360E99-E8EA-A742-B0F7-F5DA24BC09DA}"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132-4A24-96AC-E60ACF474C46}"/>
                </c:ext>
              </c:extLst>
            </c:dLbl>
            <c:dLbl>
              <c:idx val="1"/>
              <c:tx>
                <c:rich>
                  <a:bodyPr/>
                  <a:lstStyle/>
                  <a:p>
                    <a:fld id="{6940571A-39BD-E24F-8955-AD371C5FA14C}" type="CELLRANGE">
                      <a:rPr lang="en-US"/>
                      <a:pPr/>
                      <a:t>[CELLRANGE]</a:t>
                    </a:fld>
                    <a:r>
                      <a:rPr lang="en-US" baseline="0"/>
                      <a:t>, </a:t>
                    </a:r>
                    <a:fld id="{7C9D9775-8FC4-6C4F-AEA0-B7CE97243205}"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132-4A24-96AC-E60ACF474C46}"/>
                </c:ext>
              </c:extLst>
            </c:dLbl>
            <c:dLbl>
              <c:idx val="2"/>
              <c:tx>
                <c:rich>
                  <a:bodyPr/>
                  <a:lstStyle/>
                  <a:p>
                    <a:fld id="{CC27F0AC-B8AC-ED49-AC77-96B0BAA4B359}" type="CELLRANGE">
                      <a:rPr lang="en-US"/>
                      <a:pPr/>
                      <a:t>[CELLRANGE]</a:t>
                    </a:fld>
                    <a:r>
                      <a:rPr lang="en-US" baseline="0"/>
                      <a:t>, </a:t>
                    </a:r>
                    <a:fld id="{D700786C-69F2-524F-B9B7-0EC57DE06A11}"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132-4A24-96AC-E60ACF474C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'Class 12'!$J$11:$J$13</c:f>
              <c:strCache>
                <c:ptCount val="3"/>
                <c:pt idx="0">
                  <c:v>Fidelity score
Part I</c:v>
                </c:pt>
                <c:pt idx="1">
                  <c:v>Fidelity score
Part II</c:v>
                </c:pt>
                <c:pt idx="2">
                  <c:v>Weighted 
total</c:v>
                </c:pt>
              </c:strCache>
            </c:strRef>
          </c:cat>
          <c:val>
            <c:numRef>
              <c:f>'Class 12'!$K$11:$K$13</c:f>
              <c:numCache>
                <c:formatCode>0%</c:formatCode>
                <c:ptCount val="3"/>
                <c:pt idx="0">
                  <c:v>1</c:v>
                </c:pt>
                <c:pt idx="1">
                  <c:v>0.94047619047619047</c:v>
                </c:pt>
                <c:pt idx="2">
                  <c:v>0.94791666666666663</c:v>
                </c:pt>
              </c:numCache>
            </c:numRef>
          </c:val>
          <c:extLst>
            <c:ext xmlns:c15="http://schemas.microsoft.com/office/drawing/2012/chart" uri="{02D57815-91ED-43cb-92C2-25804820EDAC}">
              <c15:datalabelsRange>
                <c15:f>'Class 12'!$L$11:$L$13</c15:f>
                <c15:dlblRangeCache>
                  <c:ptCount val="3"/>
                  <c:pt idx="0">
                    <c:v>Strong</c:v>
                  </c:pt>
                  <c:pt idx="1">
                    <c:v>Strong</c:v>
                  </c:pt>
                  <c:pt idx="2">
                    <c:v>Strong</c:v>
                  </c:pt>
                </c15:dlblRangeCache>
              </c15:datalabelsRange>
            </c:ext>
            <c:ext xmlns:c16="http://schemas.microsoft.com/office/drawing/2014/chart" uri="{C3380CC4-5D6E-409C-BE32-E72D297353CC}">
              <c16:uniqueId val="{00000000-8132-4A24-96AC-E60ACF474C46}"/>
            </c:ext>
          </c:extLst>
        </c:ser>
        <c:dLbls>
          <c:showLegendKey val="0"/>
          <c:showVal val="0"/>
          <c:showCatName val="0"/>
          <c:showSerName val="0"/>
          <c:showPercent val="0"/>
          <c:showBubbleSize val="0"/>
        </c:dLbls>
        <c:gapWidth val="219"/>
        <c:overlap val="-27"/>
        <c:axId val="316744576"/>
        <c:axId val="405769312"/>
      </c:barChart>
      <c:catAx>
        <c:axId val="31674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769312"/>
        <c:crosses val="autoZero"/>
        <c:auto val="1"/>
        <c:lblAlgn val="ctr"/>
        <c:lblOffset val="100"/>
        <c:noMultiLvlLbl val="0"/>
      </c:catAx>
      <c:valAx>
        <c:axId val="4057693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674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Fidelity rating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tx>
                <c:rich>
                  <a:bodyPr/>
                  <a:lstStyle/>
                  <a:p>
                    <a:fld id="{B7B48C3B-1002-664F-AD7D-FA82EAB73DDC}" type="CELLRANGE">
                      <a:rPr lang="en-US"/>
                      <a:pPr/>
                      <a:t>[CELLRANGE]</a:t>
                    </a:fld>
                    <a:r>
                      <a:rPr lang="en-US" baseline="0"/>
                      <a:t>, </a:t>
                    </a:r>
                    <a:fld id="{A26961DD-9A12-9F46-B8C3-05C05C4A5258}"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5EB-4E5E-A126-F46433AD2546}"/>
                </c:ext>
              </c:extLst>
            </c:dLbl>
            <c:dLbl>
              <c:idx val="1"/>
              <c:tx>
                <c:rich>
                  <a:bodyPr/>
                  <a:lstStyle/>
                  <a:p>
                    <a:fld id="{8BB52466-8CF2-5144-BC66-61995D9B3AB1}" type="CELLRANGE">
                      <a:rPr lang="en-US"/>
                      <a:pPr/>
                      <a:t>[CELLRANGE]</a:t>
                    </a:fld>
                    <a:r>
                      <a:rPr lang="en-US" baseline="0"/>
                      <a:t>, </a:t>
                    </a:r>
                    <a:fld id="{29AD51BC-A854-8F48-BE6B-8475924E5FB9}"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5EB-4E5E-A126-F46433AD2546}"/>
                </c:ext>
              </c:extLst>
            </c:dLbl>
            <c:dLbl>
              <c:idx val="2"/>
              <c:tx>
                <c:rich>
                  <a:bodyPr/>
                  <a:lstStyle/>
                  <a:p>
                    <a:fld id="{69F73B93-F684-B744-8B4E-AAD9DDD1F02C}" type="CELLRANGE">
                      <a:rPr lang="en-US"/>
                      <a:pPr/>
                      <a:t>[CELLRANGE]</a:t>
                    </a:fld>
                    <a:r>
                      <a:rPr lang="en-US" baseline="0"/>
                      <a:t>, </a:t>
                    </a:r>
                    <a:fld id="{63265875-519A-C346-B95D-3DEF3F91986F}"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5EB-4E5E-A126-F46433AD25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'Class 13'!$J$11:$J$13</c:f>
              <c:strCache>
                <c:ptCount val="3"/>
                <c:pt idx="0">
                  <c:v>Fidelity score
Part I</c:v>
                </c:pt>
                <c:pt idx="1">
                  <c:v>Fidelity score
Part II</c:v>
                </c:pt>
                <c:pt idx="2">
                  <c:v>Weighted 
total</c:v>
                </c:pt>
              </c:strCache>
            </c:strRef>
          </c:cat>
          <c:val>
            <c:numRef>
              <c:f>'Class 13'!$K$11:$K$13</c:f>
              <c:numCache>
                <c:formatCode>0%</c:formatCode>
                <c:ptCount val="3"/>
                <c:pt idx="0">
                  <c:v>1</c:v>
                </c:pt>
                <c:pt idx="1">
                  <c:v>0.88095238095238093</c:v>
                </c:pt>
                <c:pt idx="2">
                  <c:v>0.89583333333333337</c:v>
                </c:pt>
              </c:numCache>
            </c:numRef>
          </c:val>
          <c:extLst>
            <c:ext xmlns:c15="http://schemas.microsoft.com/office/drawing/2012/chart" uri="{02D57815-91ED-43cb-92C2-25804820EDAC}">
              <c15:datalabelsRange>
                <c15:f>'Class 13'!$L$11:$L$13</c15:f>
                <c15:dlblRangeCache>
                  <c:ptCount val="3"/>
                  <c:pt idx="0">
                    <c:v>Strong</c:v>
                  </c:pt>
                  <c:pt idx="1">
                    <c:v>Strong</c:v>
                  </c:pt>
                  <c:pt idx="2">
                    <c:v>Strong</c:v>
                  </c:pt>
                </c15:dlblRangeCache>
              </c15:datalabelsRange>
            </c:ext>
            <c:ext xmlns:c16="http://schemas.microsoft.com/office/drawing/2014/chart" uri="{C3380CC4-5D6E-409C-BE32-E72D297353CC}">
              <c16:uniqueId val="{00000000-A5EB-4E5E-A126-F46433AD2546}"/>
            </c:ext>
          </c:extLst>
        </c:ser>
        <c:dLbls>
          <c:showLegendKey val="0"/>
          <c:showVal val="0"/>
          <c:showCatName val="0"/>
          <c:showSerName val="0"/>
          <c:showPercent val="0"/>
          <c:showBubbleSize val="0"/>
        </c:dLbls>
        <c:gapWidth val="219"/>
        <c:overlap val="-27"/>
        <c:axId val="405768064"/>
        <c:axId val="405771392"/>
      </c:barChart>
      <c:catAx>
        <c:axId val="40576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771392"/>
        <c:crosses val="autoZero"/>
        <c:auto val="1"/>
        <c:lblAlgn val="ctr"/>
        <c:lblOffset val="100"/>
        <c:noMultiLvlLbl val="0"/>
      </c:catAx>
      <c:valAx>
        <c:axId val="40577139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768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Fidelity rating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tx>
                <c:rich>
                  <a:bodyPr/>
                  <a:lstStyle/>
                  <a:p>
                    <a:fld id="{E1DCEC4D-38A5-EF4B-AF0C-035EE2B71EF5}" type="CELLRANGE">
                      <a:rPr lang="en-US"/>
                      <a:pPr/>
                      <a:t>[CELLRANGE]</a:t>
                    </a:fld>
                    <a:r>
                      <a:rPr lang="en-US" baseline="0"/>
                      <a:t>, </a:t>
                    </a:r>
                    <a:fld id="{5036A187-86EF-F049-B300-45778D89C2CF}"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33D3-474D-A448-940BEBC5ABFF}"/>
                </c:ext>
              </c:extLst>
            </c:dLbl>
            <c:dLbl>
              <c:idx val="1"/>
              <c:tx>
                <c:rich>
                  <a:bodyPr/>
                  <a:lstStyle/>
                  <a:p>
                    <a:fld id="{4B3A8073-945F-214A-BF24-CF839EA2C6C2}" type="CELLRANGE">
                      <a:rPr lang="en-US"/>
                      <a:pPr/>
                      <a:t>[CELLRANGE]</a:t>
                    </a:fld>
                    <a:r>
                      <a:rPr lang="en-US" baseline="0"/>
                      <a:t>, </a:t>
                    </a:r>
                    <a:fld id="{4720CA7C-24B2-A64D-91D1-F6B11DC856C9}"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3D3-474D-A448-940BEBC5ABFF}"/>
                </c:ext>
              </c:extLst>
            </c:dLbl>
            <c:dLbl>
              <c:idx val="2"/>
              <c:tx>
                <c:rich>
                  <a:bodyPr/>
                  <a:lstStyle/>
                  <a:p>
                    <a:fld id="{027EE70E-35DD-5D42-B41A-2148C04F727E}" type="CELLRANGE">
                      <a:rPr lang="en-US"/>
                      <a:pPr/>
                      <a:t>[CELLRANGE]</a:t>
                    </a:fld>
                    <a:r>
                      <a:rPr lang="en-US" baseline="0"/>
                      <a:t>, </a:t>
                    </a:r>
                    <a:fld id="{17D722AF-D0C6-8F41-AD7A-BE16CD09AB9C}"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3D3-474D-A448-940BEBC5ABF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'Class 14'!$J$11:$J$13</c:f>
              <c:strCache>
                <c:ptCount val="3"/>
                <c:pt idx="0">
                  <c:v>Fidelity score
Part I</c:v>
                </c:pt>
                <c:pt idx="1">
                  <c:v>Fidelity score
Part II</c:v>
                </c:pt>
                <c:pt idx="2">
                  <c:v>Weighted 
total</c:v>
                </c:pt>
              </c:strCache>
            </c:strRef>
          </c:cat>
          <c:val>
            <c:numRef>
              <c:f>'Class 14'!$K$11:$K$13</c:f>
              <c:numCache>
                <c:formatCode>0%</c:formatCode>
                <c:ptCount val="3"/>
                <c:pt idx="0">
                  <c:v>1</c:v>
                </c:pt>
                <c:pt idx="1">
                  <c:v>0.9285714285714286</c:v>
                </c:pt>
                <c:pt idx="2">
                  <c:v>0.9375</c:v>
                </c:pt>
              </c:numCache>
            </c:numRef>
          </c:val>
          <c:extLst>
            <c:ext xmlns:c15="http://schemas.microsoft.com/office/drawing/2012/chart" uri="{02D57815-91ED-43cb-92C2-25804820EDAC}">
              <c15:datalabelsRange>
                <c15:f>'Class 14'!$L$11:$L$13</c15:f>
                <c15:dlblRangeCache>
                  <c:ptCount val="3"/>
                  <c:pt idx="0">
                    <c:v>Strong</c:v>
                  </c:pt>
                  <c:pt idx="1">
                    <c:v>Strong</c:v>
                  </c:pt>
                  <c:pt idx="2">
                    <c:v>Strong</c:v>
                  </c:pt>
                </c15:dlblRangeCache>
              </c15:datalabelsRange>
            </c:ext>
            <c:ext xmlns:c16="http://schemas.microsoft.com/office/drawing/2014/chart" uri="{C3380CC4-5D6E-409C-BE32-E72D297353CC}">
              <c16:uniqueId val="{00000000-33D3-474D-A448-940BEBC5ABFF}"/>
            </c:ext>
          </c:extLst>
        </c:ser>
        <c:dLbls>
          <c:showLegendKey val="0"/>
          <c:showVal val="0"/>
          <c:showCatName val="0"/>
          <c:showSerName val="0"/>
          <c:showPercent val="0"/>
          <c:showBubbleSize val="0"/>
        </c:dLbls>
        <c:gapWidth val="219"/>
        <c:overlap val="-27"/>
        <c:axId val="410954064"/>
        <c:axId val="406231648"/>
      </c:barChart>
      <c:catAx>
        <c:axId val="41095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231648"/>
        <c:crosses val="autoZero"/>
        <c:auto val="1"/>
        <c:lblAlgn val="ctr"/>
        <c:lblOffset val="100"/>
        <c:noMultiLvlLbl val="0"/>
      </c:catAx>
      <c:valAx>
        <c:axId val="40623164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954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Fidelity rating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tx>
                <c:rich>
                  <a:bodyPr/>
                  <a:lstStyle/>
                  <a:p>
                    <a:fld id="{C58DC969-83C9-2F4E-A228-69A83F4752B3}" type="CELLRANGE">
                      <a:rPr lang="en-US"/>
                      <a:pPr/>
                      <a:t>[CELLRANGE]</a:t>
                    </a:fld>
                    <a:r>
                      <a:rPr lang="en-US" baseline="0"/>
                      <a:t>, </a:t>
                    </a:r>
                    <a:fld id="{FC13B5BE-4558-0843-8D93-576D22A27332}"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D8D-4CB9-A731-0E2024B9C5FA}"/>
                </c:ext>
              </c:extLst>
            </c:dLbl>
            <c:dLbl>
              <c:idx val="1"/>
              <c:tx>
                <c:rich>
                  <a:bodyPr/>
                  <a:lstStyle/>
                  <a:p>
                    <a:fld id="{0D80A127-E78B-2748-BDF8-1ED73884072B}" type="CELLRANGE">
                      <a:rPr lang="en-US"/>
                      <a:pPr/>
                      <a:t>[CELLRANGE]</a:t>
                    </a:fld>
                    <a:r>
                      <a:rPr lang="en-US" baseline="0"/>
                      <a:t>, </a:t>
                    </a:r>
                    <a:fld id="{6DE93AB1-BFA1-1846-8CC9-7152AAFC8E32}"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D8D-4CB9-A731-0E2024B9C5FA}"/>
                </c:ext>
              </c:extLst>
            </c:dLbl>
            <c:dLbl>
              <c:idx val="2"/>
              <c:tx>
                <c:rich>
                  <a:bodyPr/>
                  <a:lstStyle/>
                  <a:p>
                    <a:fld id="{BB17B652-CBC6-044E-BA91-74BDD473E99E}" type="CELLRANGE">
                      <a:rPr lang="en-US"/>
                      <a:pPr/>
                      <a:t>[CELLRANGE]</a:t>
                    </a:fld>
                    <a:r>
                      <a:rPr lang="en-US" baseline="0"/>
                      <a:t>, </a:t>
                    </a:r>
                    <a:fld id="{FC57CD33-574D-2343-85C2-43820A46C083}"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D8D-4CB9-A731-0E2024B9C5F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'Class 15'!$J$11:$J$13</c:f>
              <c:strCache>
                <c:ptCount val="3"/>
                <c:pt idx="0">
                  <c:v>Fidelity score
Part I</c:v>
                </c:pt>
                <c:pt idx="1">
                  <c:v>Fidelity score
Part II</c:v>
                </c:pt>
                <c:pt idx="2">
                  <c:v>Weighted 
total</c:v>
                </c:pt>
              </c:strCache>
            </c:strRef>
          </c:cat>
          <c:val>
            <c:numRef>
              <c:f>'Class 15'!$K$11:$K$13</c:f>
              <c:numCache>
                <c:formatCode>0%</c:formatCode>
                <c:ptCount val="3"/>
                <c:pt idx="0">
                  <c:v>1</c:v>
                </c:pt>
                <c:pt idx="1">
                  <c:v>0.95238095238095233</c:v>
                </c:pt>
                <c:pt idx="2">
                  <c:v>0.95833333333333337</c:v>
                </c:pt>
              </c:numCache>
            </c:numRef>
          </c:val>
          <c:extLst>
            <c:ext xmlns:c15="http://schemas.microsoft.com/office/drawing/2012/chart" uri="{02D57815-91ED-43cb-92C2-25804820EDAC}">
              <c15:datalabelsRange>
                <c15:f>'Class 15'!$L$11:$L$13</c15:f>
                <c15:dlblRangeCache>
                  <c:ptCount val="3"/>
                  <c:pt idx="0">
                    <c:v>Strong</c:v>
                  </c:pt>
                  <c:pt idx="1">
                    <c:v>Strong</c:v>
                  </c:pt>
                  <c:pt idx="2">
                    <c:v>Strong</c:v>
                  </c:pt>
                </c15:dlblRangeCache>
              </c15:datalabelsRange>
            </c:ext>
            <c:ext xmlns:c16="http://schemas.microsoft.com/office/drawing/2014/chart" uri="{C3380CC4-5D6E-409C-BE32-E72D297353CC}">
              <c16:uniqueId val="{00000000-5D8D-4CB9-A731-0E2024B9C5FA}"/>
            </c:ext>
          </c:extLst>
        </c:ser>
        <c:dLbls>
          <c:showLegendKey val="0"/>
          <c:showVal val="0"/>
          <c:showCatName val="0"/>
          <c:showSerName val="0"/>
          <c:showPercent val="0"/>
          <c:showBubbleSize val="0"/>
        </c:dLbls>
        <c:gapWidth val="219"/>
        <c:overlap val="-27"/>
        <c:axId val="437997952"/>
        <c:axId val="438000864"/>
      </c:barChart>
      <c:catAx>
        <c:axId val="43799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000864"/>
        <c:crosses val="autoZero"/>
        <c:auto val="1"/>
        <c:lblAlgn val="ctr"/>
        <c:lblOffset val="100"/>
        <c:noMultiLvlLbl val="0"/>
      </c:catAx>
      <c:valAx>
        <c:axId val="43800086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7997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Fidelity rating</a:t>
            </a:r>
          </a:p>
        </c:rich>
      </c:tx>
      <c:layout>
        <c:manualLayout>
          <c:xMode val="edge"/>
          <c:yMode val="edge"/>
          <c:x val="0.383874890638670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tx>
                <c:rich>
                  <a:bodyPr/>
                  <a:lstStyle/>
                  <a:p>
                    <a:fld id="{508F5C24-DAE2-2F41-849A-A1B73EDF4546}" type="CELLRANGE">
                      <a:rPr lang="en-US"/>
                      <a:pPr/>
                      <a:t>[CELLRANGE]</a:t>
                    </a:fld>
                    <a:r>
                      <a:rPr lang="en-US" baseline="0"/>
                      <a:t>, </a:t>
                    </a:r>
                    <a:fld id="{8C206674-D7E8-EF4F-BB1C-595DF20CC402}"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10D-446B-ABAE-15582056045C}"/>
                </c:ext>
              </c:extLst>
            </c:dLbl>
            <c:dLbl>
              <c:idx val="1"/>
              <c:tx>
                <c:rich>
                  <a:bodyPr/>
                  <a:lstStyle/>
                  <a:p>
                    <a:fld id="{ED7E10AA-E003-3D45-BC55-CB2CF42D3095}" type="CELLRANGE">
                      <a:rPr lang="en-US"/>
                      <a:pPr/>
                      <a:t>[CELLRANGE]</a:t>
                    </a:fld>
                    <a:r>
                      <a:rPr lang="en-US" baseline="0"/>
                      <a:t>, </a:t>
                    </a:r>
                    <a:fld id="{F02D968B-6FD2-9F4C-B5DB-AC9FB2D18AD9}"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10D-446B-ABAE-15582056045C}"/>
                </c:ext>
              </c:extLst>
            </c:dLbl>
            <c:dLbl>
              <c:idx val="2"/>
              <c:tx>
                <c:rich>
                  <a:bodyPr/>
                  <a:lstStyle/>
                  <a:p>
                    <a:fld id="{3C74E4DB-3068-FB4A-8C86-58E9B2BDB421}" type="CELLRANGE">
                      <a:rPr lang="en-US"/>
                      <a:pPr/>
                      <a:t>[CELLRANGE]</a:t>
                    </a:fld>
                    <a:r>
                      <a:rPr lang="en-US" baseline="0"/>
                      <a:t>, </a:t>
                    </a:r>
                    <a:fld id="{CC789AF8-E5DE-A241-9B83-5F5D113BD12E}"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10D-446B-ABAE-15582056045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'Class 16'!$J$11:$J$13</c:f>
              <c:strCache>
                <c:ptCount val="3"/>
                <c:pt idx="0">
                  <c:v>Fidelity score
Part I</c:v>
                </c:pt>
                <c:pt idx="1">
                  <c:v>Fidelity score
Part II</c:v>
                </c:pt>
                <c:pt idx="2">
                  <c:v>Weighted 
total</c:v>
                </c:pt>
              </c:strCache>
            </c:strRef>
          </c:cat>
          <c:val>
            <c:numRef>
              <c:f>'Class 16'!$K$11:$K$13</c:f>
              <c:numCache>
                <c:formatCode>0%</c:formatCode>
                <c:ptCount val="3"/>
                <c:pt idx="0">
                  <c:v>1</c:v>
                </c:pt>
                <c:pt idx="1">
                  <c:v>0.9285714285714286</c:v>
                </c:pt>
                <c:pt idx="2">
                  <c:v>0.9375</c:v>
                </c:pt>
              </c:numCache>
            </c:numRef>
          </c:val>
          <c:extLst>
            <c:ext xmlns:c15="http://schemas.microsoft.com/office/drawing/2012/chart" uri="{02D57815-91ED-43cb-92C2-25804820EDAC}">
              <c15:datalabelsRange>
                <c15:f>'Class 16'!$L$11:$L$13</c15:f>
                <c15:dlblRangeCache>
                  <c:ptCount val="3"/>
                  <c:pt idx="0">
                    <c:v>Strong</c:v>
                  </c:pt>
                  <c:pt idx="1">
                    <c:v>Strong</c:v>
                  </c:pt>
                  <c:pt idx="2">
                    <c:v>Strong</c:v>
                  </c:pt>
                </c15:dlblRangeCache>
              </c15:datalabelsRange>
            </c:ext>
            <c:ext xmlns:c16="http://schemas.microsoft.com/office/drawing/2014/chart" uri="{C3380CC4-5D6E-409C-BE32-E72D297353CC}">
              <c16:uniqueId val="{00000000-110D-446B-ABAE-15582056045C}"/>
            </c:ext>
          </c:extLst>
        </c:ser>
        <c:dLbls>
          <c:showLegendKey val="0"/>
          <c:showVal val="0"/>
          <c:showCatName val="0"/>
          <c:showSerName val="0"/>
          <c:showPercent val="0"/>
          <c:showBubbleSize val="0"/>
        </c:dLbls>
        <c:gapWidth val="219"/>
        <c:overlap val="-27"/>
        <c:axId val="437997536"/>
        <c:axId val="438001696"/>
      </c:barChart>
      <c:catAx>
        <c:axId val="437997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001696"/>
        <c:crossesAt val="0"/>
        <c:auto val="1"/>
        <c:lblAlgn val="ctr"/>
        <c:lblOffset val="100"/>
        <c:noMultiLvlLbl val="0"/>
      </c:catAx>
      <c:valAx>
        <c:axId val="43800169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7997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HS combined</a:t>
            </a:r>
            <a:r>
              <a:rPr lang="en-US" baseline="0"/>
              <a:t> curriculum</a:t>
            </a:r>
          </a:p>
          <a:p>
            <a:pPr>
              <a:defRPr/>
            </a:pPr>
            <a:r>
              <a:rPr lang="en-US" baseline="0"/>
              <a:t>fidelity data</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'Aggregated scores'!$B$2</c:f>
              <c:strCache>
                <c:ptCount val="1"/>
                <c:pt idx="0">
                  <c:v>Fidelity score
Part 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'Aggregated scores'!$C$1:$S$1</c:f>
              <c:strCache>
                <c:ptCount val="17"/>
                <c:pt idx="0">
                  <c:v>Class 1</c:v>
                </c:pt>
                <c:pt idx="1">
                  <c:v>Class 2</c:v>
                </c:pt>
                <c:pt idx="2">
                  <c:v>Class 3</c:v>
                </c:pt>
                <c:pt idx="3">
                  <c:v>Class 4</c:v>
                </c:pt>
                <c:pt idx="4">
                  <c:v>Class 5</c:v>
                </c:pt>
                <c:pt idx="5">
                  <c:v>Class 6</c:v>
                </c:pt>
                <c:pt idx="6">
                  <c:v>Class 7</c:v>
                </c:pt>
                <c:pt idx="7">
                  <c:v>Class 8</c:v>
                </c:pt>
                <c:pt idx="8">
                  <c:v>Class 9</c:v>
                </c:pt>
                <c:pt idx="9">
                  <c:v>Class 10</c:v>
                </c:pt>
                <c:pt idx="10">
                  <c:v>Class 11</c:v>
                </c:pt>
                <c:pt idx="11">
                  <c:v>Class 12</c:v>
                </c:pt>
                <c:pt idx="12">
                  <c:v>Class 13</c:v>
                </c:pt>
                <c:pt idx="13">
                  <c:v>Class 14</c:v>
                </c:pt>
                <c:pt idx="14">
                  <c:v>Class 15</c:v>
                </c:pt>
                <c:pt idx="15">
                  <c:v>Class 16</c:v>
                </c:pt>
                <c:pt idx="16">
                  <c:v>Average</c:v>
                </c:pt>
              </c:strCache>
            </c:strRef>
          </c:cat>
          <c:val>
            <c:numRef>
              <c:f>'Aggregated scores'!$C$2:$S$2</c:f>
              <c:numCache>
                <c:formatCode>0%</c:formatCode>
                <c:ptCount val="17"/>
                <c:pt idx="0">
                  <c:v>0.66666666666666663</c:v>
                </c:pt>
                <c:pt idx="1">
                  <c:v>0.91666666666666663</c:v>
                </c:pt>
                <c:pt idx="2">
                  <c:v>1</c:v>
                </c:pt>
                <c:pt idx="3">
                  <c:v>1</c:v>
                </c:pt>
                <c:pt idx="4">
                  <c:v>1</c:v>
                </c:pt>
                <c:pt idx="5">
                  <c:v>1</c:v>
                </c:pt>
                <c:pt idx="6">
                  <c:v>0.91666666666666663</c:v>
                </c:pt>
                <c:pt idx="7">
                  <c:v>1</c:v>
                </c:pt>
                <c:pt idx="8">
                  <c:v>1</c:v>
                </c:pt>
                <c:pt idx="9">
                  <c:v>1</c:v>
                </c:pt>
                <c:pt idx="10">
                  <c:v>1</c:v>
                </c:pt>
                <c:pt idx="11">
                  <c:v>1</c:v>
                </c:pt>
                <c:pt idx="12">
                  <c:v>1</c:v>
                </c:pt>
                <c:pt idx="13">
                  <c:v>1</c:v>
                </c:pt>
                <c:pt idx="14">
                  <c:v>1</c:v>
                </c:pt>
                <c:pt idx="15">
                  <c:v>1</c:v>
                </c:pt>
                <c:pt idx="16">
                  <c:v>0.96875</c:v>
                </c:pt>
              </c:numCache>
            </c:numRef>
          </c:val>
          <c:extLst>
            <c:ext xmlns:c16="http://schemas.microsoft.com/office/drawing/2014/chart" uri="{C3380CC4-5D6E-409C-BE32-E72D297353CC}">
              <c16:uniqueId val="{00000000-CADF-4590-BA2D-A7FE2B0C0CC4}"/>
            </c:ext>
          </c:extLst>
        </c:ser>
        <c:ser>
          <c:idx val="1"/>
          <c:order val="1"/>
          <c:tx>
            <c:strRef>
              <c:f>'Aggregated scores'!$B$3</c:f>
              <c:strCache>
                <c:ptCount val="1"/>
                <c:pt idx="0">
                  <c:v>Fidelity score
Part II</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'Aggregated scores'!$C$1:$S$1</c:f>
              <c:strCache>
                <c:ptCount val="17"/>
                <c:pt idx="0">
                  <c:v>Class 1</c:v>
                </c:pt>
                <c:pt idx="1">
                  <c:v>Class 2</c:v>
                </c:pt>
                <c:pt idx="2">
                  <c:v>Class 3</c:v>
                </c:pt>
                <c:pt idx="3">
                  <c:v>Class 4</c:v>
                </c:pt>
                <c:pt idx="4">
                  <c:v>Class 5</c:v>
                </c:pt>
                <c:pt idx="5">
                  <c:v>Class 6</c:v>
                </c:pt>
                <c:pt idx="6">
                  <c:v>Class 7</c:v>
                </c:pt>
                <c:pt idx="7">
                  <c:v>Class 8</c:v>
                </c:pt>
                <c:pt idx="8">
                  <c:v>Class 9</c:v>
                </c:pt>
                <c:pt idx="9">
                  <c:v>Class 10</c:v>
                </c:pt>
                <c:pt idx="10">
                  <c:v>Class 11</c:v>
                </c:pt>
                <c:pt idx="11">
                  <c:v>Class 12</c:v>
                </c:pt>
                <c:pt idx="12">
                  <c:v>Class 13</c:v>
                </c:pt>
                <c:pt idx="13">
                  <c:v>Class 14</c:v>
                </c:pt>
                <c:pt idx="14">
                  <c:v>Class 15</c:v>
                </c:pt>
                <c:pt idx="15">
                  <c:v>Class 16</c:v>
                </c:pt>
                <c:pt idx="16">
                  <c:v>Average</c:v>
                </c:pt>
              </c:strCache>
            </c:strRef>
          </c:cat>
          <c:val>
            <c:numRef>
              <c:f>'Aggregated scores'!$C$3:$S$3</c:f>
              <c:numCache>
                <c:formatCode>0%</c:formatCode>
                <c:ptCount val="17"/>
                <c:pt idx="0">
                  <c:v>1</c:v>
                </c:pt>
                <c:pt idx="1">
                  <c:v>0.97619047619047616</c:v>
                </c:pt>
                <c:pt idx="2">
                  <c:v>0.90476190476190477</c:v>
                </c:pt>
                <c:pt idx="3">
                  <c:v>0.98809523809523814</c:v>
                </c:pt>
                <c:pt idx="4">
                  <c:v>0.80952380952380953</c:v>
                </c:pt>
                <c:pt idx="5">
                  <c:v>0.91666666666666663</c:v>
                </c:pt>
                <c:pt idx="6">
                  <c:v>0.95238095238095233</c:v>
                </c:pt>
                <c:pt idx="7">
                  <c:v>0.97619047619047616</c:v>
                </c:pt>
                <c:pt idx="8">
                  <c:v>0.97619047619047616</c:v>
                </c:pt>
                <c:pt idx="9">
                  <c:v>0.9642857142857143</c:v>
                </c:pt>
                <c:pt idx="10">
                  <c:v>0.88095238095238093</c:v>
                </c:pt>
                <c:pt idx="11">
                  <c:v>0.94047619047619047</c:v>
                </c:pt>
                <c:pt idx="12">
                  <c:v>0.88095238095238093</c:v>
                </c:pt>
                <c:pt idx="13">
                  <c:v>0.9285714285714286</c:v>
                </c:pt>
                <c:pt idx="14">
                  <c:v>0.95238095238095233</c:v>
                </c:pt>
                <c:pt idx="15">
                  <c:v>0.9285714285714286</c:v>
                </c:pt>
                <c:pt idx="16">
                  <c:v>0.93601190476190477</c:v>
                </c:pt>
              </c:numCache>
            </c:numRef>
          </c:val>
          <c:extLst>
            <c:ext xmlns:c16="http://schemas.microsoft.com/office/drawing/2014/chart" uri="{C3380CC4-5D6E-409C-BE32-E72D297353CC}">
              <c16:uniqueId val="{00000001-CADF-4590-BA2D-A7FE2B0C0CC4}"/>
            </c:ext>
          </c:extLst>
        </c:ser>
        <c:ser>
          <c:idx val="2"/>
          <c:order val="2"/>
          <c:tx>
            <c:strRef>
              <c:f>'Aggregated scores'!$B$4</c:f>
              <c:strCache>
                <c:ptCount val="1"/>
                <c:pt idx="0">
                  <c:v>Weighted
total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'Aggregated scores'!$C$1:$S$1</c:f>
              <c:strCache>
                <c:ptCount val="17"/>
                <c:pt idx="0">
                  <c:v>Class 1</c:v>
                </c:pt>
                <c:pt idx="1">
                  <c:v>Class 2</c:v>
                </c:pt>
                <c:pt idx="2">
                  <c:v>Class 3</c:v>
                </c:pt>
                <c:pt idx="3">
                  <c:v>Class 4</c:v>
                </c:pt>
                <c:pt idx="4">
                  <c:v>Class 5</c:v>
                </c:pt>
                <c:pt idx="5">
                  <c:v>Class 6</c:v>
                </c:pt>
                <c:pt idx="6">
                  <c:v>Class 7</c:v>
                </c:pt>
                <c:pt idx="7">
                  <c:v>Class 8</c:v>
                </c:pt>
                <c:pt idx="8">
                  <c:v>Class 9</c:v>
                </c:pt>
                <c:pt idx="9">
                  <c:v>Class 10</c:v>
                </c:pt>
                <c:pt idx="10">
                  <c:v>Class 11</c:v>
                </c:pt>
                <c:pt idx="11">
                  <c:v>Class 12</c:v>
                </c:pt>
                <c:pt idx="12">
                  <c:v>Class 13</c:v>
                </c:pt>
                <c:pt idx="13">
                  <c:v>Class 14</c:v>
                </c:pt>
                <c:pt idx="14">
                  <c:v>Class 15</c:v>
                </c:pt>
                <c:pt idx="15">
                  <c:v>Class 16</c:v>
                </c:pt>
                <c:pt idx="16">
                  <c:v>Average</c:v>
                </c:pt>
              </c:strCache>
            </c:strRef>
          </c:cat>
          <c:val>
            <c:numRef>
              <c:f>'Aggregated scores'!$C$4:$S$4</c:f>
              <c:numCache>
                <c:formatCode>0%</c:formatCode>
                <c:ptCount val="17"/>
                <c:pt idx="0">
                  <c:v>0.95833333333333337</c:v>
                </c:pt>
                <c:pt idx="1">
                  <c:v>0.96875</c:v>
                </c:pt>
                <c:pt idx="2">
                  <c:v>0.91666666666666663</c:v>
                </c:pt>
                <c:pt idx="3">
                  <c:v>0.98958333333333337</c:v>
                </c:pt>
                <c:pt idx="4">
                  <c:v>0.83333333333333337</c:v>
                </c:pt>
                <c:pt idx="5">
                  <c:v>0.92708333333333337</c:v>
                </c:pt>
                <c:pt idx="6">
                  <c:v>0.94791666666666663</c:v>
                </c:pt>
                <c:pt idx="7">
                  <c:v>0.97916666666666663</c:v>
                </c:pt>
                <c:pt idx="8">
                  <c:v>0.97916666666666663</c:v>
                </c:pt>
                <c:pt idx="9">
                  <c:v>0.96875</c:v>
                </c:pt>
                <c:pt idx="10">
                  <c:v>0.89583333333333337</c:v>
                </c:pt>
                <c:pt idx="11">
                  <c:v>0.94791666666666663</c:v>
                </c:pt>
                <c:pt idx="12">
                  <c:v>0.89583333333333337</c:v>
                </c:pt>
                <c:pt idx="13">
                  <c:v>0.9375</c:v>
                </c:pt>
                <c:pt idx="14">
                  <c:v>0.95833333333333337</c:v>
                </c:pt>
                <c:pt idx="15">
                  <c:v>0.9375</c:v>
                </c:pt>
                <c:pt idx="16">
                  <c:v>0.94010416666666674</c:v>
                </c:pt>
              </c:numCache>
            </c:numRef>
          </c:val>
          <c:extLst>
            <c:ext xmlns:c16="http://schemas.microsoft.com/office/drawing/2014/chart" uri="{C3380CC4-5D6E-409C-BE32-E72D297353CC}">
              <c16:uniqueId val="{00000002-CADF-4590-BA2D-A7FE2B0C0CC4}"/>
            </c:ext>
          </c:extLst>
        </c:ser>
        <c:dLbls>
          <c:showLegendKey val="0"/>
          <c:showVal val="0"/>
          <c:showCatName val="0"/>
          <c:showSerName val="0"/>
          <c:showPercent val="0"/>
          <c:showBubbleSize val="0"/>
        </c:dLbls>
        <c:gapWidth val="219"/>
        <c:overlap val="-27"/>
        <c:axId val="405927136"/>
        <c:axId val="405927968"/>
      </c:barChart>
      <c:catAx>
        <c:axId val="40592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927968"/>
        <c:crosses val="autoZero"/>
        <c:auto val="1"/>
        <c:lblAlgn val="ctr"/>
        <c:lblOffset val="100"/>
        <c:noMultiLvlLbl val="0"/>
      </c:catAx>
      <c:valAx>
        <c:axId val="405927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927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of physical environment indicators met by classroom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'Physical environment'!$C$4</c:f>
              <c:strCache>
                <c:ptCount val="1"/>
                <c:pt idx="0">
                  <c:v>Classroom</c:v>
                </c:pt>
              </c:strCache>
            </c:strRef>
          </c:tx>
          <c:spPr>
            <a:solidFill>
              <a:schemeClr val="accent1"/>
            </a:solidFill>
            <a:ln>
              <a:noFill/>
            </a:ln>
            <a:effectLst/>
          </c:spPr>
          <c:invertIfNegative val="0"/>
          <c:cat>
            <c:strRef>
              <c:f>'Physical environment'!$C$5:$C$21</c:f>
              <c:strCache>
                <c:ptCount val="17"/>
                <c:pt idx="0">
                  <c:v>Class 1</c:v>
                </c:pt>
                <c:pt idx="1">
                  <c:v>Class 2</c:v>
                </c:pt>
                <c:pt idx="2">
                  <c:v>Class 3</c:v>
                </c:pt>
                <c:pt idx="3">
                  <c:v>Class 4</c:v>
                </c:pt>
                <c:pt idx="4">
                  <c:v>Class 5</c:v>
                </c:pt>
                <c:pt idx="5">
                  <c:v>Class 6</c:v>
                </c:pt>
                <c:pt idx="6">
                  <c:v>Class 7</c:v>
                </c:pt>
                <c:pt idx="7">
                  <c:v>Class 8</c:v>
                </c:pt>
                <c:pt idx="8">
                  <c:v>Class 9</c:v>
                </c:pt>
                <c:pt idx="9">
                  <c:v>Class 10</c:v>
                </c:pt>
                <c:pt idx="10">
                  <c:v>Class 11</c:v>
                </c:pt>
                <c:pt idx="11">
                  <c:v>Class 12</c:v>
                </c:pt>
                <c:pt idx="12">
                  <c:v>Class 13</c:v>
                </c:pt>
                <c:pt idx="13">
                  <c:v>Class 14</c:v>
                </c:pt>
                <c:pt idx="14">
                  <c:v>Class 15</c:v>
                </c:pt>
                <c:pt idx="15">
                  <c:v>Class 16</c:v>
                </c:pt>
                <c:pt idx="16">
                  <c:v>Average</c:v>
                </c:pt>
              </c:strCache>
            </c:strRef>
          </c:cat>
          <c:val>
            <c:numRef>
              <c:f>'Physical environment'!$C$5:$C$21</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0F07-41AB-8F4C-C0C7B7E51087}"/>
            </c:ext>
          </c:extLst>
        </c:ser>
        <c:ser>
          <c:idx val="1"/>
          <c:order val="1"/>
          <c:tx>
            <c:strRef>
              <c:f>'Physical environment'!$D$4</c:f>
              <c:strCache>
                <c:ptCount val="1"/>
                <c:pt idx="0">
                  <c:v>1. The classroom is organized</c:v>
                </c:pt>
              </c:strCache>
            </c:strRef>
          </c:tx>
          <c:spPr>
            <a:solidFill>
              <a:schemeClr val="accent2"/>
            </a:solidFill>
            <a:ln>
              <a:noFill/>
            </a:ln>
            <a:effectLst/>
          </c:spPr>
          <c:invertIfNegative val="0"/>
          <c:cat>
            <c:strRef>
              <c:f>'Physical environment'!$C$5:$C$21</c:f>
              <c:strCache>
                <c:ptCount val="17"/>
                <c:pt idx="0">
                  <c:v>Class 1</c:v>
                </c:pt>
                <c:pt idx="1">
                  <c:v>Class 2</c:v>
                </c:pt>
                <c:pt idx="2">
                  <c:v>Class 3</c:v>
                </c:pt>
                <c:pt idx="3">
                  <c:v>Class 4</c:v>
                </c:pt>
                <c:pt idx="4">
                  <c:v>Class 5</c:v>
                </c:pt>
                <c:pt idx="5">
                  <c:v>Class 6</c:v>
                </c:pt>
                <c:pt idx="6">
                  <c:v>Class 7</c:v>
                </c:pt>
                <c:pt idx="7">
                  <c:v>Class 8</c:v>
                </c:pt>
                <c:pt idx="8">
                  <c:v>Class 9</c:v>
                </c:pt>
                <c:pt idx="9">
                  <c:v>Class 10</c:v>
                </c:pt>
                <c:pt idx="10">
                  <c:v>Class 11</c:v>
                </c:pt>
                <c:pt idx="11">
                  <c:v>Class 12</c:v>
                </c:pt>
                <c:pt idx="12">
                  <c:v>Class 13</c:v>
                </c:pt>
                <c:pt idx="13">
                  <c:v>Class 14</c:v>
                </c:pt>
                <c:pt idx="14">
                  <c:v>Class 15</c:v>
                </c:pt>
                <c:pt idx="15">
                  <c:v>Class 16</c:v>
                </c:pt>
                <c:pt idx="16">
                  <c:v>Average</c:v>
                </c:pt>
              </c:strCache>
            </c:strRef>
          </c:cat>
          <c:val>
            <c:numRef>
              <c:f>'Physical environment'!$D$5:$D$21</c:f>
              <c:numCache>
                <c:formatCode>0%</c:formatCode>
                <c:ptCount val="17"/>
                <c:pt idx="0">
                  <c:v>1</c:v>
                </c:pt>
                <c:pt idx="1">
                  <c:v>0.61538461538461542</c:v>
                </c:pt>
                <c:pt idx="2">
                  <c:v>0.69230769230769229</c:v>
                </c:pt>
                <c:pt idx="3">
                  <c:v>0.92307692307692313</c:v>
                </c:pt>
                <c:pt idx="4">
                  <c:v>0.76923076923076927</c:v>
                </c:pt>
                <c:pt idx="5">
                  <c:v>0.69230769230769229</c:v>
                </c:pt>
                <c:pt idx="6">
                  <c:v>0.53846153846153844</c:v>
                </c:pt>
                <c:pt idx="7">
                  <c:v>0.46153846153846156</c:v>
                </c:pt>
                <c:pt idx="8">
                  <c:v>0.61538461538461542</c:v>
                </c:pt>
                <c:pt idx="9">
                  <c:v>0.53846153846153844</c:v>
                </c:pt>
                <c:pt idx="10">
                  <c:v>0.46153846153846156</c:v>
                </c:pt>
                <c:pt idx="11">
                  <c:v>0.61538461538461542</c:v>
                </c:pt>
                <c:pt idx="12">
                  <c:v>0.46153846153846156</c:v>
                </c:pt>
                <c:pt idx="13">
                  <c:v>0</c:v>
                </c:pt>
                <c:pt idx="14">
                  <c:v>0.53846153846153844</c:v>
                </c:pt>
                <c:pt idx="15">
                  <c:v>0.46153846153846156</c:v>
                </c:pt>
                <c:pt idx="16">
                  <c:v>0.58653846153846156</c:v>
                </c:pt>
              </c:numCache>
            </c:numRef>
          </c:val>
          <c:extLst>
            <c:ext xmlns:c16="http://schemas.microsoft.com/office/drawing/2014/chart" uri="{C3380CC4-5D6E-409C-BE32-E72D297353CC}">
              <c16:uniqueId val="{00000001-0F07-41AB-8F4C-C0C7B7E51087}"/>
            </c:ext>
          </c:extLst>
        </c:ser>
        <c:ser>
          <c:idx val="2"/>
          <c:order val="2"/>
          <c:tx>
            <c:strRef>
              <c:f>'Physical environment'!$E$4</c:f>
              <c:strCache>
                <c:ptCount val="1"/>
                <c:pt idx="0">
                  <c:v>2. Interest areas </c:v>
                </c:pt>
              </c:strCache>
            </c:strRef>
          </c:tx>
          <c:spPr>
            <a:solidFill>
              <a:schemeClr val="accent3"/>
            </a:solidFill>
            <a:ln>
              <a:noFill/>
            </a:ln>
            <a:effectLst/>
          </c:spPr>
          <c:invertIfNegative val="0"/>
          <c:cat>
            <c:strRef>
              <c:f>'Physical environment'!$C$5:$C$21</c:f>
              <c:strCache>
                <c:ptCount val="17"/>
                <c:pt idx="0">
                  <c:v>Class 1</c:v>
                </c:pt>
                <c:pt idx="1">
                  <c:v>Class 2</c:v>
                </c:pt>
                <c:pt idx="2">
                  <c:v>Class 3</c:v>
                </c:pt>
                <c:pt idx="3">
                  <c:v>Class 4</c:v>
                </c:pt>
                <c:pt idx="4">
                  <c:v>Class 5</c:v>
                </c:pt>
                <c:pt idx="5">
                  <c:v>Class 6</c:v>
                </c:pt>
                <c:pt idx="6">
                  <c:v>Class 7</c:v>
                </c:pt>
                <c:pt idx="7">
                  <c:v>Class 8</c:v>
                </c:pt>
                <c:pt idx="8">
                  <c:v>Class 9</c:v>
                </c:pt>
                <c:pt idx="9">
                  <c:v>Class 10</c:v>
                </c:pt>
                <c:pt idx="10">
                  <c:v>Class 11</c:v>
                </c:pt>
                <c:pt idx="11">
                  <c:v>Class 12</c:v>
                </c:pt>
                <c:pt idx="12">
                  <c:v>Class 13</c:v>
                </c:pt>
                <c:pt idx="13">
                  <c:v>Class 14</c:v>
                </c:pt>
                <c:pt idx="14">
                  <c:v>Class 15</c:v>
                </c:pt>
                <c:pt idx="15">
                  <c:v>Class 16</c:v>
                </c:pt>
                <c:pt idx="16">
                  <c:v>Average</c:v>
                </c:pt>
              </c:strCache>
            </c:strRef>
          </c:cat>
          <c:val>
            <c:numRef>
              <c:f>'Physical environment'!$E$5:$E$21</c:f>
              <c:numCache>
                <c:formatCode>0%</c:formatCode>
                <c:ptCount val="17"/>
                <c:pt idx="0">
                  <c:v>1</c:v>
                </c:pt>
                <c:pt idx="1">
                  <c:v>0.54545454545454541</c:v>
                </c:pt>
                <c:pt idx="2">
                  <c:v>0.72727272727272729</c:v>
                </c:pt>
                <c:pt idx="3">
                  <c:v>0.72727272727272729</c:v>
                </c:pt>
                <c:pt idx="4">
                  <c:v>0.90909090909090906</c:v>
                </c:pt>
                <c:pt idx="5">
                  <c:v>0.63636363636363635</c:v>
                </c:pt>
                <c:pt idx="6">
                  <c:v>0.81818181818181823</c:v>
                </c:pt>
                <c:pt idx="7">
                  <c:v>0.90909090909090906</c:v>
                </c:pt>
                <c:pt idx="8">
                  <c:v>0.90909090909090906</c:v>
                </c:pt>
                <c:pt idx="9">
                  <c:v>0.81818181818181823</c:v>
                </c:pt>
                <c:pt idx="10">
                  <c:v>0.27272727272727271</c:v>
                </c:pt>
                <c:pt idx="11">
                  <c:v>0.63636363636363635</c:v>
                </c:pt>
                <c:pt idx="12">
                  <c:v>9.0909090909090912E-2</c:v>
                </c:pt>
                <c:pt idx="13">
                  <c:v>0.54545454545454541</c:v>
                </c:pt>
                <c:pt idx="14">
                  <c:v>0.54545454545454541</c:v>
                </c:pt>
                <c:pt idx="15">
                  <c:v>0.54545454545454541</c:v>
                </c:pt>
                <c:pt idx="16">
                  <c:v>0.66477272727272729</c:v>
                </c:pt>
              </c:numCache>
            </c:numRef>
          </c:val>
          <c:extLst>
            <c:ext xmlns:c16="http://schemas.microsoft.com/office/drawing/2014/chart" uri="{C3380CC4-5D6E-409C-BE32-E72D297353CC}">
              <c16:uniqueId val="{00000002-0F07-41AB-8F4C-C0C7B7E51087}"/>
            </c:ext>
          </c:extLst>
        </c:ser>
        <c:ser>
          <c:idx val="3"/>
          <c:order val="3"/>
          <c:tx>
            <c:strRef>
              <c:f>'Physical environment'!$F$4</c:f>
              <c:strCache>
                <c:ptCount val="1"/>
                <c:pt idx="0">
                  <c:v>3. The materials, furnishings, </c:v>
                </c:pt>
              </c:strCache>
            </c:strRef>
          </c:tx>
          <c:spPr>
            <a:solidFill>
              <a:schemeClr val="accent4"/>
            </a:solidFill>
            <a:ln>
              <a:noFill/>
            </a:ln>
            <a:effectLst/>
          </c:spPr>
          <c:invertIfNegative val="0"/>
          <c:cat>
            <c:strRef>
              <c:f>'Physical environment'!$C$5:$C$21</c:f>
              <c:strCache>
                <c:ptCount val="17"/>
                <c:pt idx="0">
                  <c:v>Class 1</c:v>
                </c:pt>
                <c:pt idx="1">
                  <c:v>Class 2</c:v>
                </c:pt>
                <c:pt idx="2">
                  <c:v>Class 3</c:v>
                </c:pt>
                <c:pt idx="3">
                  <c:v>Class 4</c:v>
                </c:pt>
                <c:pt idx="4">
                  <c:v>Class 5</c:v>
                </c:pt>
                <c:pt idx="5">
                  <c:v>Class 6</c:v>
                </c:pt>
                <c:pt idx="6">
                  <c:v>Class 7</c:v>
                </c:pt>
                <c:pt idx="7">
                  <c:v>Class 8</c:v>
                </c:pt>
                <c:pt idx="8">
                  <c:v>Class 9</c:v>
                </c:pt>
                <c:pt idx="9">
                  <c:v>Class 10</c:v>
                </c:pt>
                <c:pt idx="10">
                  <c:v>Class 11</c:v>
                </c:pt>
                <c:pt idx="11">
                  <c:v>Class 12</c:v>
                </c:pt>
                <c:pt idx="12">
                  <c:v>Class 13</c:v>
                </c:pt>
                <c:pt idx="13">
                  <c:v>Class 14</c:v>
                </c:pt>
                <c:pt idx="14">
                  <c:v>Class 15</c:v>
                </c:pt>
                <c:pt idx="15">
                  <c:v>Class 16</c:v>
                </c:pt>
                <c:pt idx="16">
                  <c:v>Average</c:v>
                </c:pt>
              </c:strCache>
            </c:strRef>
          </c:cat>
          <c:val>
            <c:numRef>
              <c:f>'Physical environment'!$F$5:$F$21</c:f>
              <c:numCache>
                <c:formatCode>0%</c:formatCode>
                <c:ptCount val="17"/>
                <c:pt idx="0">
                  <c:v>1</c:v>
                </c:pt>
                <c:pt idx="1">
                  <c:v>0.75</c:v>
                </c:pt>
                <c:pt idx="2">
                  <c:v>0.83333333333333337</c:v>
                </c:pt>
                <c:pt idx="3">
                  <c:v>0.75</c:v>
                </c:pt>
                <c:pt idx="4">
                  <c:v>0.83333333333333337</c:v>
                </c:pt>
                <c:pt idx="5">
                  <c:v>0.66666666666666663</c:v>
                </c:pt>
                <c:pt idx="6">
                  <c:v>0.83333333333333337</c:v>
                </c:pt>
                <c:pt idx="7">
                  <c:v>1</c:v>
                </c:pt>
                <c:pt idx="8">
                  <c:v>0.75</c:v>
                </c:pt>
                <c:pt idx="9">
                  <c:v>0.5</c:v>
                </c:pt>
                <c:pt idx="10">
                  <c:v>0.41666666666666669</c:v>
                </c:pt>
                <c:pt idx="11">
                  <c:v>0.66666666666666663</c:v>
                </c:pt>
                <c:pt idx="12">
                  <c:v>0.16666666666666666</c:v>
                </c:pt>
                <c:pt idx="13">
                  <c:v>0.5</c:v>
                </c:pt>
                <c:pt idx="14">
                  <c:v>0.75</c:v>
                </c:pt>
                <c:pt idx="15">
                  <c:v>0.5</c:v>
                </c:pt>
                <c:pt idx="16">
                  <c:v>0.68229166666666663</c:v>
                </c:pt>
              </c:numCache>
            </c:numRef>
          </c:val>
          <c:extLst>
            <c:ext xmlns:c16="http://schemas.microsoft.com/office/drawing/2014/chart" uri="{C3380CC4-5D6E-409C-BE32-E72D297353CC}">
              <c16:uniqueId val="{00000003-0F07-41AB-8F4C-C0C7B7E51087}"/>
            </c:ext>
          </c:extLst>
        </c:ser>
        <c:ser>
          <c:idx val="4"/>
          <c:order val="4"/>
          <c:tx>
            <c:strRef>
              <c:f>'Physical environment'!$G$4</c:f>
              <c:strCache>
                <c:ptCount val="1"/>
                <c:pt idx="0">
                  <c:v>4.  Reflects the language(s)</c:v>
                </c:pt>
              </c:strCache>
            </c:strRef>
          </c:tx>
          <c:spPr>
            <a:solidFill>
              <a:schemeClr val="accent5"/>
            </a:solidFill>
            <a:ln>
              <a:noFill/>
            </a:ln>
            <a:effectLst/>
          </c:spPr>
          <c:invertIfNegative val="0"/>
          <c:cat>
            <c:strRef>
              <c:f>'Physical environment'!$C$5:$C$21</c:f>
              <c:strCache>
                <c:ptCount val="17"/>
                <c:pt idx="0">
                  <c:v>Class 1</c:v>
                </c:pt>
                <c:pt idx="1">
                  <c:v>Class 2</c:v>
                </c:pt>
                <c:pt idx="2">
                  <c:v>Class 3</c:v>
                </c:pt>
                <c:pt idx="3">
                  <c:v>Class 4</c:v>
                </c:pt>
                <c:pt idx="4">
                  <c:v>Class 5</c:v>
                </c:pt>
                <c:pt idx="5">
                  <c:v>Class 6</c:v>
                </c:pt>
                <c:pt idx="6">
                  <c:v>Class 7</c:v>
                </c:pt>
                <c:pt idx="7">
                  <c:v>Class 8</c:v>
                </c:pt>
                <c:pt idx="8">
                  <c:v>Class 9</c:v>
                </c:pt>
                <c:pt idx="9">
                  <c:v>Class 10</c:v>
                </c:pt>
                <c:pt idx="10">
                  <c:v>Class 11</c:v>
                </c:pt>
                <c:pt idx="11">
                  <c:v>Class 12</c:v>
                </c:pt>
                <c:pt idx="12">
                  <c:v>Class 13</c:v>
                </c:pt>
                <c:pt idx="13">
                  <c:v>Class 14</c:v>
                </c:pt>
                <c:pt idx="14">
                  <c:v>Class 15</c:v>
                </c:pt>
                <c:pt idx="15">
                  <c:v>Class 16</c:v>
                </c:pt>
                <c:pt idx="16">
                  <c:v>Average</c:v>
                </c:pt>
              </c:strCache>
            </c:strRef>
          </c:cat>
          <c:val>
            <c:numRef>
              <c:f>'Physical environment'!$G$5:$G$21</c:f>
              <c:numCache>
                <c:formatCode>0%</c:formatCode>
                <c:ptCount val="17"/>
                <c:pt idx="0">
                  <c:v>1</c:v>
                </c:pt>
                <c:pt idx="1">
                  <c:v>1</c:v>
                </c:pt>
                <c:pt idx="2">
                  <c:v>1</c:v>
                </c:pt>
                <c:pt idx="3">
                  <c:v>0.83333333333333337</c:v>
                </c:pt>
                <c:pt idx="4">
                  <c:v>1</c:v>
                </c:pt>
                <c:pt idx="5">
                  <c:v>0.66666666666666663</c:v>
                </c:pt>
                <c:pt idx="6">
                  <c:v>1</c:v>
                </c:pt>
                <c:pt idx="7">
                  <c:v>1</c:v>
                </c:pt>
                <c:pt idx="8">
                  <c:v>0.83333333333333337</c:v>
                </c:pt>
                <c:pt idx="9">
                  <c:v>1</c:v>
                </c:pt>
                <c:pt idx="10">
                  <c:v>0.16666666666666666</c:v>
                </c:pt>
                <c:pt idx="11">
                  <c:v>0.5</c:v>
                </c:pt>
                <c:pt idx="12">
                  <c:v>0.33333333333333331</c:v>
                </c:pt>
                <c:pt idx="13">
                  <c:v>0.5</c:v>
                </c:pt>
                <c:pt idx="14">
                  <c:v>0.5</c:v>
                </c:pt>
                <c:pt idx="15">
                  <c:v>0.5</c:v>
                </c:pt>
                <c:pt idx="16">
                  <c:v>0.73958333333333337</c:v>
                </c:pt>
              </c:numCache>
            </c:numRef>
          </c:val>
          <c:extLst>
            <c:ext xmlns:c16="http://schemas.microsoft.com/office/drawing/2014/chart" uri="{C3380CC4-5D6E-409C-BE32-E72D297353CC}">
              <c16:uniqueId val="{00000004-0F07-41AB-8F4C-C0C7B7E51087}"/>
            </c:ext>
          </c:extLst>
        </c:ser>
        <c:ser>
          <c:idx val="5"/>
          <c:order val="5"/>
          <c:tx>
            <c:strRef>
              <c:f>'Physical environment'!$H$4</c:f>
              <c:strCache>
                <c:ptCount val="1"/>
                <c:pt idx="0">
                  <c:v>5. Healthy, safe and clean.</c:v>
                </c:pt>
              </c:strCache>
            </c:strRef>
          </c:tx>
          <c:spPr>
            <a:solidFill>
              <a:schemeClr val="accent6"/>
            </a:solidFill>
            <a:ln>
              <a:noFill/>
            </a:ln>
            <a:effectLst/>
          </c:spPr>
          <c:invertIfNegative val="0"/>
          <c:cat>
            <c:strRef>
              <c:f>'Physical environment'!$C$5:$C$21</c:f>
              <c:strCache>
                <c:ptCount val="17"/>
                <c:pt idx="0">
                  <c:v>Class 1</c:v>
                </c:pt>
                <c:pt idx="1">
                  <c:v>Class 2</c:v>
                </c:pt>
                <c:pt idx="2">
                  <c:v>Class 3</c:v>
                </c:pt>
                <c:pt idx="3">
                  <c:v>Class 4</c:v>
                </c:pt>
                <c:pt idx="4">
                  <c:v>Class 5</c:v>
                </c:pt>
                <c:pt idx="5">
                  <c:v>Class 6</c:v>
                </c:pt>
                <c:pt idx="6">
                  <c:v>Class 7</c:v>
                </c:pt>
                <c:pt idx="7">
                  <c:v>Class 8</c:v>
                </c:pt>
                <c:pt idx="8">
                  <c:v>Class 9</c:v>
                </c:pt>
                <c:pt idx="9">
                  <c:v>Class 10</c:v>
                </c:pt>
                <c:pt idx="10">
                  <c:v>Class 11</c:v>
                </c:pt>
                <c:pt idx="11">
                  <c:v>Class 12</c:v>
                </c:pt>
                <c:pt idx="12">
                  <c:v>Class 13</c:v>
                </c:pt>
                <c:pt idx="13">
                  <c:v>Class 14</c:v>
                </c:pt>
                <c:pt idx="14">
                  <c:v>Class 15</c:v>
                </c:pt>
                <c:pt idx="15">
                  <c:v>Class 16</c:v>
                </c:pt>
                <c:pt idx="16">
                  <c:v>Average</c:v>
                </c:pt>
              </c:strCache>
            </c:strRef>
          </c:cat>
          <c:val>
            <c:numRef>
              <c:f>'Physical environment'!$H$5:$H$21</c:f>
              <c:numCache>
                <c:formatCode>0%</c:formatCode>
                <c:ptCount val="17"/>
                <c:pt idx="0">
                  <c:v>1</c:v>
                </c:pt>
                <c:pt idx="1">
                  <c:v>1</c:v>
                </c:pt>
                <c:pt idx="2">
                  <c:v>0.66666666666666663</c:v>
                </c:pt>
                <c:pt idx="3">
                  <c:v>1</c:v>
                </c:pt>
                <c:pt idx="4">
                  <c:v>0.66666666666666663</c:v>
                </c:pt>
                <c:pt idx="5">
                  <c:v>1</c:v>
                </c:pt>
                <c:pt idx="6">
                  <c:v>0.83333333333333337</c:v>
                </c:pt>
                <c:pt idx="7">
                  <c:v>1</c:v>
                </c:pt>
                <c:pt idx="8">
                  <c:v>0.66666666666666663</c:v>
                </c:pt>
                <c:pt idx="9">
                  <c:v>0.66666666666666663</c:v>
                </c:pt>
                <c:pt idx="10">
                  <c:v>0.16666666666666666</c:v>
                </c:pt>
                <c:pt idx="11">
                  <c:v>0.5</c:v>
                </c:pt>
                <c:pt idx="12">
                  <c:v>0.33333333333333331</c:v>
                </c:pt>
                <c:pt idx="13">
                  <c:v>1</c:v>
                </c:pt>
                <c:pt idx="14">
                  <c:v>0.66666666666666663</c:v>
                </c:pt>
                <c:pt idx="15">
                  <c:v>0.66666666666666663</c:v>
                </c:pt>
                <c:pt idx="16">
                  <c:v>0.73958333333333326</c:v>
                </c:pt>
              </c:numCache>
            </c:numRef>
          </c:val>
          <c:extLst>
            <c:ext xmlns:c16="http://schemas.microsoft.com/office/drawing/2014/chart" uri="{C3380CC4-5D6E-409C-BE32-E72D297353CC}">
              <c16:uniqueId val="{00000005-0F07-41AB-8F4C-C0C7B7E51087}"/>
            </c:ext>
          </c:extLst>
        </c:ser>
        <c:ser>
          <c:idx val="6"/>
          <c:order val="6"/>
          <c:tx>
            <c:strRef>
              <c:f>'Physical environment'!$I$4</c:f>
              <c:strCache>
                <c:ptCount val="1"/>
                <c:pt idx="0">
                  <c:v>Average</c:v>
                </c:pt>
              </c:strCache>
            </c:strRef>
          </c:tx>
          <c:spPr>
            <a:solidFill>
              <a:schemeClr val="accent1">
                <a:lumMod val="60000"/>
              </a:schemeClr>
            </a:solidFill>
            <a:ln>
              <a:noFill/>
            </a:ln>
            <a:effectLst/>
          </c:spPr>
          <c:invertIfNegative val="0"/>
          <c:cat>
            <c:strRef>
              <c:f>'Physical environment'!$C$5:$C$21</c:f>
              <c:strCache>
                <c:ptCount val="17"/>
                <c:pt idx="0">
                  <c:v>Class 1</c:v>
                </c:pt>
                <c:pt idx="1">
                  <c:v>Class 2</c:v>
                </c:pt>
                <c:pt idx="2">
                  <c:v>Class 3</c:v>
                </c:pt>
                <c:pt idx="3">
                  <c:v>Class 4</c:v>
                </c:pt>
                <c:pt idx="4">
                  <c:v>Class 5</c:v>
                </c:pt>
                <c:pt idx="5">
                  <c:v>Class 6</c:v>
                </c:pt>
                <c:pt idx="6">
                  <c:v>Class 7</c:v>
                </c:pt>
                <c:pt idx="7">
                  <c:v>Class 8</c:v>
                </c:pt>
                <c:pt idx="8">
                  <c:v>Class 9</c:v>
                </c:pt>
                <c:pt idx="9">
                  <c:v>Class 10</c:v>
                </c:pt>
                <c:pt idx="10">
                  <c:v>Class 11</c:v>
                </c:pt>
                <c:pt idx="11">
                  <c:v>Class 12</c:v>
                </c:pt>
                <c:pt idx="12">
                  <c:v>Class 13</c:v>
                </c:pt>
                <c:pt idx="13">
                  <c:v>Class 14</c:v>
                </c:pt>
                <c:pt idx="14">
                  <c:v>Class 15</c:v>
                </c:pt>
                <c:pt idx="15">
                  <c:v>Class 16</c:v>
                </c:pt>
                <c:pt idx="16">
                  <c:v>Average</c:v>
                </c:pt>
              </c:strCache>
            </c:strRef>
          </c:cat>
          <c:val>
            <c:numRef>
              <c:f>'Physical environment'!$I$5:$I$21</c:f>
              <c:numCache>
                <c:formatCode>0%</c:formatCode>
                <c:ptCount val="17"/>
                <c:pt idx="0">
                  <c:v>1</c:v>
                </c:pt>
                <c:pt idx="1">
                  <c:v>0.78216783216783214</c:v>
                </c:pt>
                <c:pt idx="2">
                  <c:v>0.78391608391608392</c:v>
                </c:pt>
                <c:pt idx="3">
                  <c:v>0.84673659673659674</c:v>
                </c:pt>
                <c:pt idx="4">
                  <c:v>0.83566433566433562</c:v>
                </c:pt>
                <c:pt idx="5">
                  <c:v>0.7324009324009324</c:v>
                </c:pt>
                <c:pt idx="6">
                  <c:v>0.80466200466200477</c:v>
                </c:pt>
                <c:pt idx="7">
                  <c:v>0.87412587412587417</c:v>
                </c:pt>
                <c:pt idx="8">
                  <c:v>0.75489510489510492</c:v>
                </c:pt>
                <c:pt idx="9">
                  <c:v>0.70466200466200468</c:v>
                </c:pt>
                <c:pt idx="10">
                  <c:v>0.2968531468531469</c:v>
                </c:pt>
                <c:pt idx="11">
                  <c:v>0.58368298368298366</c:v>
                </c:pt>
                <c:pt idx="12">
                  <c:v>0.27715617715617713</c:v>
                </c:pt>
                <c:pt idx="13">
                  <c:v>0.50909090909090904</c:v>
                </c:pt>
                <c:pt idx="14">
                  <c:v>0.60011655011655007</c:v>
                </c:pt>
                <c:pt idx="15">
                  <c:v>0.5347319347319347</c:v>
                </c:pt>
                <c:pt idx="16">
                  <c:v>0.6825539044289044</c:v>
                </c:pt>
              </c:numCache>
            </c:numRef>
          </c:val>
          <c:extLst>
            <c:ext xmlns:c16="http://schemas.microsoft.com/office/drawing/2014/chart" uri="{C3380CC4-5D6E-409C-BE32-E72D297353CC}">
              <c16:uniqueId val="{00000006-0F07-41AB-8F4C-C0C7B7E51087}"/>
            </c:ext>
          </c:extLst>
        </c:ser>
        <c:dLbls>
          <c:showLegendKey val="0"/>
          <c:showVal val="0"/>
          <c:showCatName val="0"/>
          <c:showSerName val="0"/>
          <c:showPercent val="0"/>
          <c:showBubbleSize val="0"/>
        </c:dLbls>
        <c:gapWidth val="219"/>
        <c:overlap val="-27"/>
        <c:axId val="406203936"/>
        <c:axId val="406196032"/>
      </c:barChart>
      <c:catAx>
        <c:axId val="40620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196032"/>
        <c:crosses val="autoZero"/>
        <c:auto val="1"/>
        <c:lblAlgn val="ctr"/>
        <c:lblOffset val="100"/>
        <c:noMultiLvlLbl val="0"/>
      </c:catAx>
      <c:valAx>
        <c:axId val="4061960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203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Fidelity ratings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'[1]EHS Template'!$J$12</c:f>
              <c:strCache>
                <c:ptCount val="1"/>
                <c:pt idx="0">
                  <c:v>% of indicators</c:v>
                </c:pt>
              </c:strCache>
            </c:strRef>
          </c:tx>
          <c:spPr>
            <a:solidFill>
              <a:schemeClr val="accent1"/>
            </a:solidFill>
            <a:ln>
              <a:noFill/>
            </a:ln>
            <a:effectLst/>
          </c:spPr>
          <c:invertIfNegative val="0"/>
          <c:dLbls>
            <c:dLbl>
              <c:idx val="0"/>
              <c:tx>
                <c:rich>
                  <a:bodyPr/>
                  <a:lstStyle/>
                  <a:p>
                    <a:fld id="{A7FCAB37-F57B-D444-BC9F-AD261002011B}" type="CELLRANGE">
                      <a:rPr lang="en-US"/>
                      <a:pPr/>
                      <a:t>[CELLRANGE]</a:t>
                    </a:fld>
                    <a:r>
                      <a:rPr lang="en-US" baseline="0"/>
                      <a:t>, </a:t>
                    </a:r>
                    <a:fld id="{6A40BE1A-AE4B-BE44-87D7-F056C609B9B4}"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100C-4500-8637-036933B55ADB}"/>
                </c:ext>
              </c:extLst>
            </c:dLbl>
            <c:dLbl>
              <c:idx val="1"/>
              <c:tx>
                <c:rich>
                  <a:bodyPr/>
                  <a:lstStyle/>
                  <a:p>
                    <a:fld id="{9DAD2A2E-520E-5F41-B6DC-6731A42721B9}" type="CELLRANGE">
                      <a:rPr lang="en-US"/>
                      <a:pPr/>
                      <a:t>[CELLRANGE]</a:t>
                    </a:fld>
                    <a:r>
                      <a:rPr lang="en-US" baseline="0"/>
                      <a:t>, </a:t>
                    </a:r>
                    <a:fld id="{F37E428E-78FC-3947-8E20-F063B65F6D8E}"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00C-4500-8637-036933B55ADB}"/>
                </c:ext>
              </c:extLst>
            </c:dLbl>
            <c:dLbl>
              <c:idx val="2"/>
              <c:tx>
                <c:rich>
                  <a:bodyPr/>
                  <a:lstStyle/>
                  <a:p>
                    <a:fld id="{20DAAA4B-E5A5-B04A-A30C-0C863EA574FB}" type="CELLRANGE">
                      <a:rPr lang="en-US"/>
                      <a:pPr/>
                      <a:t>[CELLRANGE]</a:t>
                    </a:fld>
                    <a:r>
                      <a:rPr lang="en-US" baseline="0"/>
                      <a:t>, </a:t>
                    </a:r>
                    <a:fld id="{D196EC22-F934-DA4E-9FF7-A2821E9B3AE6}"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00C-4500-8637-036933B55ADB}"/>
                </c:ext>
              </c:extLst>
            </c:dLbl>
            <c:dLbl>
              <c:idx val="3"/>
              <c:tx>
                <c:rich>
                  <a:bodyPr/>
                  <a:lstStyle/>
                  <a:p>
                    <a:fld id="{EA19588E-B8E7-B64F-A47A-1ABF49C75EA4}" type="CELLRANGE">
                      <a:rPr lang="en-US"/>
                      <a:pPr/>
                      <a:t>[CELLRANGE]</a:t>
                    </a:fld>
                    <a:r>
                      <a:rPr lang="en-US" baseline="0"/>
                      <a:t>, </a:t>
                    </a:r>
                    <a:fld id="{7406BD79-BED4-124F-B626-A7D38D4D1A8F}"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00C-4500-8637-036933B55ADB}"/>
                </c:ext>
              </c:extLst>
            </c:dLbl>
            <c:dLbl>
              <c:idx val="4"/>
              <c:tx>
                <c:rich>
                  <a:bodyPr/>
                  <a:lstStyle/>
                  <a:p>
                    <a:fld id="{D4B11CC9-F7E9-8849-8D88-426A95BA69C0}" type="CELLRANGE">
                      <a:rPr lang="en-US"/>
                      <a:pPr/>
                      <a:t>[CELLRANGE]</a:t>
                    </a:fld>
                    <a:r>
                      <a:rPr lang="en-US" baseline="0"/>
                      <a:t>, </a:t>
                    </a:r>
                    <a:fld id="{6FA9AFC2-07E0-784D-92A9-FE87CCCAB531}"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00C-4500-8637-036933B55ADB}"/>
                </c:ext>
              </c:extLst>
            </c:dLbl>
            <c:dLbl>
              <c:idx val="5"/>
              <c:tx>
                <c:rich>
                  <a:bodyPr/>
                  <a:lstStyle/>
                  <a:p>
                    <a:fld id="{5CAE7D67-4BD1-1F4F-B42D-CB43C0B7DC67}" type="CELLRANGE">
                      <a:rPr lang="en-US"/>
                      <a:pPr/>
                      <a:t>[CELLRANGE]</a:t>
                    </a:fld>
                    <a:r>
                      <a:rPr lang="en-US" baseline="0"/>
                      <a:t>, </a:t>
                    </a:r>
                    <a:fld id="{98F5CC67-716C-DD42-B309-1EECEB8EA25D}"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00C-4500-8637-036933B55ADB}"/>
                </c:ext>
              </c:extLst>
            </c:dLbl>
            <c:dLbl>
              <c:idx val="6"/>
              <c:tx>
                <c:rich>
                  <a:bodyPr/>
                  <a:lstStyle/>
                  <a:p>
                    <a:fld id="{0037E831-8E38-634F-B109-5F2F510B790C}" type="CELLRANGE">
                      <a:rPr lang="en-US"/>
                      <a:pPr/>
                      <a:t>[CELLRANGE]</a:t>
                    </a:fld>
                    <a:r>
                      <a:rPr lang="en-US" baseline="0"/>
                      <a:t>, </a:t>
                    </a:r>
                    <a:fld id="{39022E8A-A394-4648-B594-F113C42E527B}"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100C-4500-8637-036933B55ADB}"/>
                </c:ext>
              </c:extLst>
            </c:dLbl>
            <c:dLbl>
              <c:idx val="7"/>
              <c:tx>
                <c:rich>
                  <a:bodyPr/>
                  <a:lstStyle/>
                  <a:p>
                    <a:fld id="{BBAA1642-F6D8-7D45-BCA3-71945FD2BB11}" type="CELLRANGE">
                      <a:rPr lang="en-US"/>
                      <a:pPr/>
                      <a:t>[CELLRANGE]</a:t>
                    </a:fld>
                    <a:r>
                      <a:rPr lang="en-US" baseline="0"/>
                      <a:t>, </a:t>
                    </a:r>
                    <a:fld id="{88345C3C-7229-E446-8FEC-3533B7DA894A}"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100C-4500-8637-036933B55A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'[1]EHS Template'!$G$13:$H$20</c:f>
              <c:multiLvlStrCache>
                <c:ptCount val="8"/>
                <c:lvl>
                  <c:pt idx="0">
                    <c:v>
Use</c:v>
                  </c:pt>
                  <c:pt idx="1">
                    <c:v>
Physical 
environment</c:v>
                  </c:pt>
                  <c:pt idx="2">
                    <c:v>Structure</c:v>
                  </c:pt>
                  <c:pt idx="3">
                    <c:v>Teacher-Child 
interactions</c:v>
                  </c:pt>
                  <c:pt idx="4">
                    <c:v>Families</c:v>
                  </c:pt>
                  <c:pt idx="5">
                    <c:v>Assessments</c:v>
                  </c:pt>
                  <c:pt idx="6">
                    <c:v>Part 2 subscore</c:v>
                  </c:pt>
                  <c:pt idx="7">
                    <c:v>Fidelity score</c:v>
                  </c:pt>
                </c:lvl>
                <c:lvl>
                  <c:pt idx="0">
                    <c:v>Part 1</c:v>
                  </c:pt>
                  <c:pt idx="1">
                    <c:v>Part 2</c:v>
                  </c:pt>
                  <c:pt idx="7">
                    <c:v>Overall</c:v>
                  </c:pt>
                </c:lvl>
              </c:multiLvlStrCache>
            </c:multiLvlStrRef>
          </c:cat>
          <c:val>
            <c:numRef>
              <c:f>'[1]EHS Template'!$J$13:$J$20</c:f>
              <c:numCache>
                <c:formatCode>General</c:formatCode>
                <c:ptCount val="8"/>
                <c:pt idx="0">
                  <c:v>1</c:v>
                </c:pt>
                <c:pt idx="1">
                  <c:v>1</c:v>
                </c:pt>
                <c:pt idx="2">
                  <c:v>1</c:v>
                </c:pt>
                <c:pt idx="3">
                  <c:v>1</c:v>
                </c:pt>
                <c:pt idx="4">
                  <c:v>1</c:v>
                </c:pt>
                <c:pt idx="5">
                  <c:v>1</c:v>
                </c:pt>
                <c:pt idx="6">
                  <c:v>1</c:v>
                </c:pt>
                <c:pt idx="7">
                  <c:v>1</c:v>
                </c:pt>
              </c:numCache>
            </c:numRef>
          </c:val>
          <c:extLst>
            <c:ext xmlns:c15="http://schemas.microsoft.com/office/drawing/2012/chart" uri="{02D57815-91ED-43cb-92C2-25804820EDAC}">
              <c15:datalabelsRange>
                <c15:f>'[1]EHS Template'!$K$13:$K$20</c15:f>
                <c15:dlblRangeCache>
                  <c:ptCount val="8"/>
                  <c:pt idx="0">
                    <c:v>High</c:v>
                  </c:pt>
                  <c:pt idx="1">
                    <c:v>High</c:v>
                  </c:pt>
                  <c:pt idx="2">
                    <c:v>High</c:v>
                  </c:pt>
                  <c:pt idx="3">
                    <c:v>High</c:v>
                  </c:pt>
                  <c:pt idx="4">
                    <c:v>High</c:v>
                  </c:pt>
                  <c:pt idx="5">
                    <c:v>High</c:v>
                  </c:pt>
                  <c:pt idx="6">
                    <c:v>High</c:v>
                  </c:pt>
                  <c:pt idx="7">
                    <c:v>High</c:v>
                  </c:pt>
                </c15:dlblRangeCache>
              </c15:datalabelsRange>
            </c:ext>
            <c:ext xmlns:c16="http://schemas.microsoft.com/office/drawing/2014/chart" uri="{C3380CC4-5D6E-409C-BE32-E72D297353CC}">
              <c16:uniqueId val="{00000008-100C-4500-8637-036933B55ADB}"/>
            </c:ext>
          </c:extLst>
        </c:ser>
        <c:dLbls>
          <c:showLegendKey val="0"/>
          <c:showVal val="0"/>
          <c:showCatName val="0"/>
          <c:showSerName val="0"/>
          <c:showPercent val="0"/>
          <c:showBubbleSize val="0"/>
        </c:dLbls>
        <c:gapWidth val="219"/>
        <c:overlap val="-27"/>
        <c:axId val="321665680"/>
        <c:axId val="321665264"/>
        <c:extLst>
          <c:ext xmlns:c15="http://schemas.microsoft.com/office/drawing/2012/chart" uri="{02D57815-91ED-43cb-92C2-25804820EDAC}">
            <c15:filteredBarSeries>
              <c15:ser>
                <c:idx val="0"/>
                <c:order val="0"/>
                <c:tx>
                  <c:strRef>
                    <c:extLst>
                      <c:ext uri="{02D57815-91ED-43cb-92C2-25804820EDAC}">
                        <c15:formulaRef>
                          <c15:sqref>'[1]EHS Template'!$I$12</c15:sqref>
                        </c15:formulaRef>
                      </c:ext>
                    </c:extLst>
                    <c:strCache>
                      <c:ptCount val="1"/>
                      <c:pt idx="0">
                        <c:v>Sum of Indicators</c:v>
                      </c:pt>
                    </c:strCache>
                  </c:strRef>
                </c:tx>
                <c:spPr>
                  <a:solidFill>
                    <a:schemeClr val="accent1"/>
                  </a:solidFill>
                  <a:ln>
                    <a:noFill/>
                  </a:ln>
                  <a:effectLst/>
                </c:spPr>
                <c:invertIfNegative val="0"/>
                <c:cat>
                  <c:multiLvlStrRef>
                    <c:extLst>
                      <c:ext uri="{02D57815-91ED-43cb-92C2-25804820EDAC}">
                        <c15:formulaRef>
                          <c15:sqref>'[1]EHS Template'!$G$13:$H$20</c15:sqref>
                        </c15:formulaRef>
                      </c:ext>
                    </c:extLst>
                    <c:multiLvlStrCache>
                      <c:ptCount val="8"/>
                      <c:lvl>
                        <c:pt idx="0">
                          <c:v>
Use</c:v>
                        </c:pt>
                        <c:pt idx="1">
                          <c:v>
Physical 
environment</c:v>
                        </c:pt>
                        <c:pt idx="2">
                          <c:v>Structure</c:v>
                        </c:pt>
                        <c:pt idx="3">
                          <c:v>Teacher-Child 
interactions</c:v>
                        </c:pt>
                        <c:pt idx="4">
                          <c:v>Families</c:v>
                        </c:pt>
                        <c:pt idx="5">
                          <c:v>Assessments</c:v>
                        </c:pt>
                        <c:pt idx="6">
                          <c:v>Part 2 subscore</c:v>
                        </c:pt>
                        <c:pt idx="7">
                          <c:v>Fidelity score</c:v>
                        </c:pt>
                      </c:lvl>
                      <c:lvl>
                        <c:pt idx="0">
                          <c:v>Part 1</c:v>
                        </c:pt>
                        <c:pt idx="1">
                          <c:v>Part 2</c:v>
                        </c:pt>
                        <c:pt idx="7">
                          <c:v>Overall</c:v>
                        </c:pt>
                      </c:lvl>
                    </c:multiLvlStrCache>
                  </c:multiLvlStrRef>
                </c:cat>
                <c:val>
                  <c:numRef>
                    <c:extLst>
                      <c:ext uri="{02D57815-91ED-43cb-92C2-25804820EDAC}">
                        <c15:formulaRef>
                          <c15:sqref>'[1]EHS Template'!$I$13:$I$20</c15:sqref>
                        </c15:formulaRef>
                      </c:ext>
                    </c:extLst>
                    <c:numCache>
                      <c:formatCode>General</c:formatCode>
                      <c:ptCount val="8"/>
                      <c:pt idx="0">
                        <c:v>12</c:v>
                      </c:pt>
                      <c:pt idx="1">
                        <c:v>35</c:v>
                      </c:pt>
                      <c:pt idx="2">
                        <c:v>14</c:v>
                      </c:pt>
                      <c:pt idx="3">
                        <c:v>45</c:v>
                      </c:pt>
                      <c:pt idx="4">
                        <c:v>4</c:v>
                      </c:pt>
                      <c:pt idx="5">
                        <c:v>7</c:v>
                      </c:pt>
                      <c:pt idx="6">
                        <c:v>105</c:v>
                      </c:pt>
                      <c:pt idx="7">
                        <c:v>117</c:v>
                      </c:pt>
                    </c:numCache>
                  </c:numRef>
                </c:val>
                <c:extLst>
                  <c:ext xmlns:c16="http://schemas.microsoft.com/office/drawing/2014/chart" uri="{C3380CC4-5D6E-409C-BE32-E72D297353CC}">
                    <c16:uniqueId val="{00000009-100C-4500-8637-036933B55ADB}"/>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'[1]EHS Template'!$K$12</c15:sqref>
                        </c15:formulaRef>
                      </c:ext>
                    </c:extLst>
                    <c:strCache>
                      <c:ptCount val="1"/>
                      <c:pt idx="0">
                        <c:v>Fidelity level</c:v>
                      </c:pt>
                    </c:strCache>
                  </c:strRef>
                </c:tx>
                <c:spPr>
                  <a:solidFill>
                    <a:schemeClr val="accent3"/>
                  </a:solidFill>
                  <a:ln>
                    <a:noFill/>
                  </a:ln>
                  <a:effectLst/>
                </c:spPr>
                <c:invertIfNegative val="0"/>
                <c:cat>
                  <c:multiLvlStrRef>
                    <c:extLst xmlns:c15="http://schemas.microsoft.com/office/drawing/2012/chart">
                      <c:ext xmlns:c15="http://schemas.microsoft.com/office/drawing/2012/chart" uri="{02D57815-91ED-43cb-92C2-25804820EDAC}">
                        <c15:formulaRef>
                          <c15:sqref>'[1]EHS Template'!$G$13:$H$20</c15:sqref>
                        </c15:formulaRef>
                      </c:ext>
                    </c:extLst>
                    <c:multiLvlStrCache>
                      <c:ptCount val="8"/>
                      <c:lvl>
                        <c:pt idx="0">
                          <c:v>
Use</c:v>
                        </c:pt>
                        <c:pt idx="1">
                          <c:v>
Physical 
environment</c:v>
                        </c:pt>
                        <c:pt idx="2">
                          <c:v>Structure</c:v>
                        </c:pt>
                        <c:pt idx="3">
                          <c:v>Teacher-Child 
interactions</c:v>
                        </c:pt>
                        <c:pt idx="4">
                          <c:v>Families</c:v>
                        </c:pt>
                        <c:pt idx="5">
                          <c:v>Assessments</c:v>
                        </c:pt>
                        <c:pt idx="6">
                          <c:v>Part 2 subscore</c:v>
                        </c:pt>
                        <c:pt idx="7">
                          <c:v>Fidelity score</c:v>
                        </c:pt>
                      </c:lvl>
                      <c:lvl>
                        <c:pt idx="0">
                          <c:v>Part 1</c:v>
                        </c:pt>
                        <c:pt idx="1">
                          <c:v>Part 2</c:v>
                        </c:pt>
                        <c:pt idx="7">
                          <c:v>Overall</c:v>
                        </c:pt>
                      </c:lvl>
                    </c:multiLvlStrCache>
                  </c:multiLvlStrRef>
                </c:cat>
                <c:val>
                  <c:numRef>
                    <c:extLst xmlns:c15="http://schemas.microsoft.com/office/drawing/2012/chart">
                      <c:ext xmlns:c15="http://schemas.microsoft.com/office/drawing/2012/chart" uri="{02D57815-91ED-43cb-92C2-25804820EDAC}">
                        <c15:formulaRef>
                          <c15:sqref>'[1]EHS Template'!$K$13:$K$20</c15:sqref>
                        </c15:formulaRef>
                      </c:ext>
                    </c:extLst>
                    <c:numCache>
                      <c:formatCode>General</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0A-100C-4500-8637-036933B55ADB}"/>
                  </c:ext>
                </c:extLst>
              </c15:ser>
            </c15:filteredBarSeries>
          </c:ext>
        </c:extLst>
      </c:barChart>
      <c:catAx>
        <c:axId val="321665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1665264"/>
        <c:crosses val="autoZero"/>
        <c:auto val="1"/>
        <c:lblAlgn val="ctr"/>
        <c:lblOffset val="100"/>
        <c:noMultiLvlLbl val="0"/>
      </c:catAx>
      <c:valAx>
        <c:axId val="32166526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1665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Fidelity ratings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tx>
                <c:rich>
                  <a:bodyPr/>
                  <a:lstStyle/>
                  <a:p>
                    <a:fld id="{8C641055-BA6F-5B4C-BC71-D15A545B9F16}" type="CELLRANGE">
                      <a:rPr lang="en-US"/>
                      <a:pPr/>
                      <a:t>[CELLRANGE]</a:t>
                    </a:fld>
                    <a:r>
                      <a:rPr lang="en-US" baseline="0"/>
                      <a:t>, </a:t>
                    </a:r>
                    <a:fld id="{71F09B89-5CEB-0F4D-AC20-AF42CDDD5D2C}"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2F2-4372-872F-991530A6FD06}"/>
                </c:ext>
              </c:extLst>
            </c:dLbl>
            <c:dLbl>
              <c:idx val="1"/>
              <c:tx>
                <c:rich>
                  <a:bodyPr/>
                  <a:lstStyle/>
                  <a:p>
                    <a:fld id="{A112E4C5-E9ED-204B-9B55-245BC808D415}" type="CELLRANGE">
                      <a:rPr lang="en-US"/>
                      <a:pPr/>
                      <a:t>[CELLRANGE]</a:t>
                    </a:fld>
                    <a:r>
                      <a:rPr lang="en-US" baseline="0"/>
                      <a:t>, </a:t>
                    </a:r>
                    <a:fld id="{D6AB527B-64B3-964C-A8A9-3593144C1F82}"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2F2-4372-872F-991530A6FD06}"/>
                </c:ext>
              </c:extLst>
            </c:dLbl>
            <c:dLbl>
              <c:idx val="2"/>
              <c:tx>
                <c:rich>
                  <a:bodyPr/>
                  <a:lstStyle/>
                  <a:p>
                    <a:fld id="{068462F4-A082-CF41-BEDA-86E106148FDE}" type="CELLRANGE">
                      <a:rPr lang="en-US"/>
                      <a:pPr/>
                      <a:t>[CELLRANGE]</a:t>
                    </a:fld>
                    <a:r>
                      <a:rPr lang="en-US" baseline="0"/>
                      <a:t>, </a:t>
                    </a:r>
                    <a:fld id="{F4D5E744-6952-5942-AF52-195974203665}"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2F2-4372-872F-991530A6FD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'Class 2'!$J$11:$J$13</c:f>
              <c:strCache>
                <c:ptCount val="3"/>
                <c:pt idx="0">
                  <c:v>Fidelity score
Part I</c:v>
                </c:pt>
                <c:pt idx="1">
                  <c:v>Fidelity score
Part II</c:v>
                </c:pt>
                <c:pt idx="2">
                  <c:v>Weighted 
total</c:v>
                </c:pt>
              </c:strCache>
            </c:strRef>
          </c:cat>
          <c:val>
            <c:numRef>
              <c:f>'Class 2'!$K$11:$K$13</c:f>
              <c:numCache>
                <c:formatCode>0%</c:formatCode>
                <c:ptCount val="3"/>
                <c:pt idx="0">
                  <c:v>0.91666666666666663</c:v>
                </c:pt>
                <c:pt idx="1">
                  <c:v>0.97619047619047616</c:v>
                </c:pt>
                <c:pt idx="2">
                  <c:v>0.96875</c:v>
                </c:pt>
              </c:numCache>
            </c:numRef>
          </c:val>
          <c:extLst>
            <c:ext xmlns:c15="http://schemas.microsoft.com/office/drawing/2012/chart" uri="{02D57815-91ED-43cb-92C2-25804820EDAC}">
              <c15:datalabelsRange>
                <c15:f>'Class 2'!$L$11:$L$13</c15:f>
                <c15:dlblRangeCache>
                  <c:ptCount val="3"/>
                  <c:pt idx="0">
                    <c:v>Strong</c:v>
                  </c:pt>
                  <c:pt idx="1">
                    <c:v>Strong</c:v>
                  </c:pt>
                  <c:pt idx="2">
                    <c:v>Strong</c:v>
                  </c:pt>
                </c15:dlblRangeCache>
              </c15:datalabelsRange>
            </c:ext>
            <c:ext xmlns:c16="http://schemas.microsoft.com/office/drawing/2014/chart" uri="{C3380CC4-5D6E-409C-BE32-E72D297353CC}">
              <c16:uniqueId val="{00000000-B2F2-4372-872F-991530A6FD06}"/>
            </c:ext>
          </c:extLst>
        </c:ser>
        <c:dLbls>
          <c:showLegendKey val="0"/>
          <c:showVal val="0"/>
          <c:showCatName val="0"/>
          <c:showSerName val="0"/>
          <c:showPercent val="0"/>
          <c:showBubbleSize val="0"/>
        </c:dLbls>
        <c:gapWidth val="219"/>
        <c:overlap val="-27"/>
        <c:axId val="318372176"/>
        <c:axId val="318371760"/>
      </c:barChart>
      <c:catAx>
        <c:axId val="318372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371760"/>
        <c:crosses val="autoZero"/>
        <c:auto val="1"/>
        <c:lblAlgn val="ctr"/>
        <c:lblOffset val="100"/>
        <c:noMultiLvlLbl val="0"/>
      </c:catAx>
      <c:valAx>
        <c:axId val="31837176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372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Fidelity rating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tx>
                <c:rich>
                  <a:bodyPr/>
                  <a:lstStyle/>
                  <a:p>
                    <a:fld id="{99F42AA1-942D-E847-BD65-FF90B9E89F9F}" type="CELLRANGE">
                      <a:rPr lang="en-US"/>
                      <a:pPr/>
                      <a:t>[CELLRANGE]</a:t>
                    </a:fld>
                    <a:r>
                      <a:rPr lang="en-US" baseline="0"/>
                      <a:t>, </a:t>
                    </a:r>
                    <a:fld id="{8E7FD952-5378-4044-82CA-83141B0266AB}"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1AE-484E-84DD-C98033153E0B}"/>
                </c:ext>
              </c:extLst>
            </c:dLbl>
            <c:dLbl>
              <c:idx val="1"/>
              <c:tx>
                <c:rich>
                  <a:bodyPr/>
                  <a:lstStyle/>
                  <a:p>
                    <a:fld id="{27551CBE-7C26-0A43-AF90-0065D680F612}" type="CELLRANGE">
                      <a:rPr lang="en-US"/>
                      <a:pPr/>
                      <a:t>[CELLRANGE]</a:t>
                    </a:fld>
                    <a:r>
                      <a:rPr lang="en-US" baseline="0"/>
                      <a:t>, </a:t>
                    </a:r>
                    <a:fld id="{8FCB6B00-A051-B94E-A8E9-E89B7CCF734E}"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1AE-484E-84DD-C98033153E0B}"/>
                </c:ext>
              </c:extLst>
            </c:dLbl>
            <c:dLbl>
              <c:idx val="2"/>
              <c:tx>
                <c:rich>
                  <a:bodyPr/>
                  <a:lstStyle/>
                  <a:p>
                    <a:fld id="{44981D1B-119E-9245-83F0-4A319444B885}" type="CELLRANGE">
                      <a:rPr lang="en-US"/>
                      <a:pPr/>
                      <a:t>[CELLRANGE]</a:t>
                    </a:fld>
                    <a:r>
                      <a:rPr lang="en-US" baseline="0"/>
                      <a:t>, </a:t>
                    </a:r>
                    <a:fld id="{483CD693-CE2C-A540-B6BE-B90FC1F381ED}"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1AE-484E-84DD-C98033153E0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'Class 3'!$J$11:$J$13</c:f>
              <c:strCache>
                <c:ptCount val="3"/>
                <c:pt idx="0">
                  <c:v>Fidelity score
Part I</c:v>
                </c:pt>
                <c:pt idx="1">
                  <c:v>Fidelity score
Part II</c:v>
                </c:pt>
                <c:pt idx="2">
                  <c:v>Weighted 
total</c:v>
                </c:pt>
              </c:strCache>
            </c:strRef>
          </c:cat>
          <c:val>
            <c:numRef>
              <c:f>'Class 3'!$K$11:$K$13</c:f>
              <c:numCache>
                <c:formatCode>0%</c:formatCode>
                <c:ptCount val="3"/>
                <c:pt idx="0">
                  <c:v>1</c:v>
                </c:pt>
                <c:pt idx="1">
                  <c:v>0.90476190476190477</c:v>
                </c:pt>
                <c:pt idx="2">
                  <c:v>0.91666666666666663</c:v>
                </c:pt>
              </c:numCache>
            </c:numRef>
          </c:val>
          <c:extLst>
            <c:ext xmlns:c15="http://schemas.microsoft.com/office/drawing/2012/chart" uri="{02D57815-91ED-43cb-92C2-25804820EDAC}">
              <c15:datalabelsRange>
                <c15:f>'Class 3'!$L$11:$L$13</c15:f>
                <c15:dlblRangeCache>
                  <c:ptCount val="3"/>
                  <c:pt idx="0">
                    <c:v>Strong</c:v>
                  </c:pt>
                  <c:pt idx="1">
                    <c:v>Strong</c:v>
                  </c:pt>
                  <c:pt idx="2">
                    <c:v>Strong</c:v>
                  </c:pt>
                </c15:dlblRangeCache>
              </c15:datalabelsRange>
            </c:ext>
            <c:ext xmlns:c16="http://schemas.microsoft.com/office/drawing/2014/chart" uri="{C3380CC4-5D6E-409C-BE32-E72D297353CC}">
              <c16:uniqueId val="{00000000-81AE-484E-84DD-C98033153E0B}"/>
            </c:ext>
          </c:extLst>
        </c:ser>
        <c:dLbls>
          <c:showLegendKey val="0"/>
          <c:showVal val="0"/>
          <c:showCatName val="0"/>
          <c:showSerName val="0"/>
          <c:showPercent val="0"/>
          <c:showBubbleSize val="0"/>
        </c:dLbls>
        <c:gapWidth val="219"/>
        <c:overlap val="-27"/>
        <c:axId val="318373008"/>
        <c:axId val="400299888"/>
      </c:barChart>
      <c:catAx>
        <c:axId val="318373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299888"/>
        <c:crosses val="autoZero"/>
        <c:auto val="1"/>
        <c:lblAlgn val="ctr"/>
        <c:lblOffset val="100"/>
        <c:noMultiLvlLbl val="0"/>
      </c:catAx>
      <c:valAx>
        <c:axId val="40029988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373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Fidelity rating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tx>
                <c:rich>
                  <a:bodyPr/>
                  <a:lstStyle/>
                  <a:p>
                    <a:fld id="{E2CFB615-322D-6C49-9304-F90767BDF727}" type="CELLRANGE">
                      <a:rPr lang="en-US"/>
                      <a:pPr/>
                      <a:t>[CELLRANGE]</a:t>
                    </a:fld>
                    <a:r>
                      <a:rPr lang="en-US" baseline="0"/>
                      <a:t>, </a:t>
                    </a:r>
                    <a:fld id="{2C8B7C46-7EAA-0B40-8456-D9C2CD4BEB16}"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A76-4101-A1D2-74FD7C8703E7}"/>
                </c:ext>
              </c:extLst>
            </c:dLbl>
            <c:dLbl>
              <c:idx val="1"/>
              <c:tx>
                <c:rich>
                  <a:bodyPr/>
                  <a:lstStyle/>
                  <a:p>
                    <a:fld id="{B2E3A9F2-3EF7-E745-AD18-8BA77063800A}" type="CELLRANGE">
                      <a:rPr lang="en-US"/>
                      <a:pPr/>
                      <a:t>[CELLRANGE]</a:t>
                    </a:fld>
                    <a:r>
                      <a:rPr lang="en-US" baseline="0"/>
                      <a:t>, </a:t>
                    </a:r>
                    <a:fld id="{1475E9D6-81D0-6243-8D1A-95363128D42C}"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A76-4101-A1D2-74FD7C8703E7}"/>
                </c:ext>
              </c:extLst>
            </c:dLbl>
            <c:dLbl>
              <c:idx val="2"/>
              <c:tx>
                <c:rich>
                  <a:bodyPr/>
                  <a:lstStyle/>
                  <a:p>
                    <a:fld id="{05ECAE74-5185-184A-BE6F-68A1969F0DA7}" type="CELLRANGE">
                      <a:rPr lang="en-US"/>
                      <a:pPr/>
                      <a:t>[CELLRANGE]</a:t>
                    </a:fld>
                    <a:r>
                      <a:rPr lang="en-US" baseline="0"/>
                      <a:t>, </a:t>
                    </a:r>
                    <a:fld id="{1AC9BE39-0487-7E4C-AF0B-5CA74E2853A0}"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A76-4101-A1D2-74FD7C8703E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'Class 4'!$J$11:$J$13</c:f>
              <c:strCache>
                <c:ptCount val="3"/>
                <c:pt idx="0">
                  <c:v>Fidelity score
Part I</c:v>
                </c:pt>
                <c:pt idx="1">
                  <c:v>Fidelity score
Part II</c:v>
                </c:pt>
                <c:pt idx="2">
                  <c:v>Weighted 
total</c:v>
                </c:pt>
              </c:strCache>
            </c:strRef>
          </c:cat>
          <c:val>
            <c:numRef>
              <c:f>'Class 4'!$K$11:$K$13</c:f>
              <c:numCache>
                <c:formatCode>0%</c:formatCode>
                <c:ptCount val="3"/>
                <c:pt idx="0">
                  <c:v>1</c:v>
                </c:pt>
                <c:pt idx="1">
                  <c:v>0.98809523809523814</c:v>
                </c:pt>
                <c:pt idx="2">
                  <c:v>0.98958333333333337</c:v>
                </c:pt>
              </c:numCache>
            </c:numRef>
          </c:val>
          <c:extLst>
            <c:ext xmlns:c15="http://schemas.microsoft.com/office/drawing/2012/chart" uri="{02D57815-91ED-43cb-92C2-25804820EDAC}">
              <c15:datalabelsRange>
                <c15:f>'Class 4'!$L$11:$L$13</c15:f>
                <c15:dlblRangeCache>
                  <c:ptCount val="3"/>
                  <c:pt idx="0">
                    <c:v>Strong</c:v>
                  </c:pt>
                  <c:pt idx="1">
                    <c:v>Strong</c:v>
                  </c:pt>
                  <c:pt idx="2">
                    <c:v>Strong</c:v>
                  </c:pt>
                </c15:dlblRangeCache>
              </c15:datalabelsRange>
            </c:ext>
            <c:ext xmlns:c16="http://schemas.microsoft.com/office/drawing/2014/chart" uri="{C3380CC4-5D6E-409C-BE32-E72D297353CC}">
              <c16:uniqueId val="{00000000-CA76-4101-A1D2-74FD7C8703E7}"/>
            </c:ext>
          </c:extLst>
        </c:ser>
        <c:dLbls>
          <c:showLegendKey val="0"/>
          <c:showVal val="0"/>
          <c:showCatName val="0"/>
          <c:showSerName val="0"/>
          <c:showPercent val="0"/>
          <c:showBubbleSize val="0"/>
        </c:dLbls>
        <c:gapWidth val="219"/>
        <c:overlap val="-27"/>
        <c:axId val="319406912"/>
        <c:axId val="331639760"/>
      </c:barChart>
      <c:catAx>
        <c:axId val="319406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639760"/>
        <c:crosses val="autoZero"/>
        <c:auto val="1"/>
        <c:lblAlgn val="ctr"/>
        <c:lblOffset val="100"/>
        <c:noMultiLvlLbl val="0"/>
      </c:catAx>
      <c:valAx>
        <c:axId val="33163976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406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Fidelity rating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tx>
                <c:rich>
                  <a:bodyPr/>
                  <a:lstStyle/>
                  <a:p>
                    <a:fld id="{D6500B14-A974-C440-AA21-93F21F981BC4}" type="CELLRANGE">
                      <a:rPr lang="en-US"/>
                      <a:pPr/>
                      <a:t>[CELLRANGE]</a:t>
                    </a:fld>
                    <a:r>
                      <a:rPr lang="en-US" baseline="0"/>
                      <a:t>, </a:t>
                    </a:r>
                    <a:fld id="{94CEAD3D-88DC-EE48-AECF-AB7745B2620D}"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872-4670-B5AA-E347894B1550}"/>
                </c:ext>
              </c:extLst>
            </c:dLbl>
            <c:dLbl>
              <c:idx val="1"/>
              <c:tx>
                <c:rich>
                  <a:bodyPr/>
                  <a:lstStyle/>
                  <a:p>
                    <a:fld id="{A6198EC7-D31F-DB42-BD3B-8EF1C2EF5C2F}" type="CELLRANGE">
                      <a:rPr lang="en-US"/>
                      <a:pPr/>
                      <a:t>[CELLRANGE]</a:t>
                    </a:fld>
                    <a:r>
                      <a:rPr lang="en-US" baseline="0"/>
                      <a:t>, </a:t>
                    </a:r>
                    <a:fld id="{FF2C994D-BF7B-3A46-814A-1CFB989D4C5A}"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872-4670-B5AA-E347894B1550}"/>
                </c:ext>
              </c:extLst>
            </c:dLbl>
            <c:dLbl>
              <c:idx val="2"/>
              <c:tx>
                <c:rich>
                  <a:bodyPr/>
                  <a:lstStyle/>
                  <a:p>
                    <a:fld id="{9177DD41-6413-0244-B599-FC7A5127CB13}" type="CELLRANGE">
                      <a:rPr lang="en-US"/>
                      <a:pPr/>
                      <a:t>[CELLRANGE]</a:t>
                    </a:fld>
                    <a:r>
                      <a:rPr lang="en-US" baseline="0"/>
                      <a:t>, </a:t>
                    </a:r>
                    <a:fld id="{B68B86C3-286D-A242-BB00-954209533B5C}"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872-4670-B5AA-E347894B155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'Class 5'!$J$11:$J$13</c:f>
              <c:strCache>
                <c:ptCount val="3"/>
                <c:pt idx="0">
                  <c:v>Fidelity score
Part I</c:v>
                </c:pt>
                <c:pt idx="1">
                  <c:v>Fidelity score
Part II</c:v>
                </c:pt>
                <c:pt idx="2">
                  <c:v>Weighted 
total</c:v>
                </c:pt>
              </c:strCache>
            </c:strRef>
          </c:cat>
          <c:val>
            <c:numRef>
              <c:f>'Class 5'!$K$11:$K$13</c:f>
              <c:numCache>
                <c:formatCode>0%</c:formatCode>
                <c:ptCount val="3"/>
                <c:pt idx="0">
                  <c:v>1</c:v>
                </c:pt>
                <c:pt idx="1">
                  <c:v>0.80952380952380953</c:v>
                </c:pt>
                <c:pt idx="2">
                  <c:v>0.83333333333333337</c:v>
                </c:pt>
              </c:numCache>
            </c:numRef>
          </c:val>
          <c:extLst>
            <c:ext xmlns:c15="http://schemas.microsoft.com/office/drawing/2012/chart" uri="{02D57815-91ED-43cb-92C2-25804820EDAC}">
              <c15:datalabelsRange>
                <c15:f>'Class 5'!$L$11:$L$13</c15:f>
                <c15:dlblRangeCache>
                  <c:ptCount val="3"/>
                  <c:pt idx="0">
                    <c:v>Strong</c:v>
                  </c:pt>
                  <c:pt idx="1">
                    <c:v>Strong</c:v>
                  </c:pt>
                  <c:pt idx="2">
                    <c:v>Strong</c:v>
                  </c:pt>
                </c15:dlblRangeCache>
              </c15:datalabelsRange>
            </c:ext>
            <c:ext xmlns:c16="http://schemas.microsoft.com/office/drawing/2014/chart" uri="{C3380CC4-5D6E-409C-BE32-E72D297353CC}">
              <c16:uniqueId val="{00000000-E872-4670-B5AA-E347894B1550}"/>
            </c:ext>
          </c:extLst>
        </c:ser>
        <c:dLbls>
          <c:showLegendKey val="0"/>
          <c:showVal val="0"/>
          <c:showCatName val="0"/>
          <c:showSerName val="0"/>
          <c:showPercent val="0"/>
          <c:showBubbleSize val="0"/>
        </c:dLbls>
        <c:gapWidth val="219"/>
        <c:overlap val="-27"/>
        <c:axId val="319912816"/>
        <c:axId val="331641008"/>
      </c:barChart>
      <c:catAx>
        <c:axId val="31991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641008"/>
        <c:crosses val="autoZero"/>
        <c:auto val="1"/>
        <c:lblAlgn val="ctr"/>
        <c:lblOffset val="100"/>
        <c:noMultiLvlLbl val="0"/>
      </c:catAx>
      <c:valAx>
        <c:axId val="33164100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912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Fidelity rating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tx>
                <c:rich>
                  <a:bodyPr/>
                  <a:lstStyle/>
                  <a:p>
                    <a:fld id="{46F551FA-4A57-8941-B450-2D2D17A3DA13}" type="CELLRANGE">
                      <a:rPr lang="en-US"/>
                      <a:pPr/>
                      <a:t>[CELLRANGE]</a:t>
                    </a:fld>
                    <a:r>
                      <a:rPr lang="en-US" baseline="0"/>
                      <a:t>, </a:t>
                    </a:r>
                    <a:fld id="{3C90E076-A2A5-8A46-954C-29D1B0162838}"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FF5-4E73-A4D9-C93F5C4C8B09}"/>
                </c:ext>
              </c:extLst>
            </c:dLbl>
            <c:dLbl>
              <c:idx val="1"/>
              <c:tx>
                <c:rich>
                  <a:bodyPr/>
                  <a:lstStyle/>
                  <a:p>
                    <a:fld id="{9D6190C5-81F9-4347-AB26-608AA74A26C3}" type="CELLRANGE">
                      <a:rPr lang="en-US"/>
                      <a:pPr/>
                      <a:t>[CELLRANGE]</a:t>
                    </a:fld>
                    <a:r>
                      <a:rPr lang="en-US" baseline="0"/>
                      <a:t>, </a:t>
                    </a:r>
                    <a:fld id="{42DAB306-4C92-484E-B0DF-3275C52B5443}"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FF5-4E73-A4D9-C93F5C4C8B09}"/>
                </c:ext>
              </c:extLst>
            </c:dLbl>
            <c:dLbl>
              <c:idx val="2"/>
              <c:tx>
                <c:rich>
                  <a:bodyPr/>
                  <a:lstStyle/>
                  <a:p>
                    <a:fld id="{E95D6F02-57A2-144F-9693-050404779424}" type="CELLRANGE">
                      <a:rPr lang="en-US"/>
                      <a:pPr/>
                      <a:t>[CELLRANGE]</a:t>
                    </a:fld>
                    <a:r>
                      <a:rPr lang="en-US" baseline="0"/>
                      <a:t>, </a:t>
                    </a:r>
                    <a:fld id="{4221BC7A-71F4-B341-847D-99560039EC6C}"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FF5-4E73-A4D9-C93F5C4C8B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'Class 6'!$J$11:$J$13</c:f>
              <c:strCache>
                <c:ptCount val="3"/>
                <c:pt idx="0">
                  <c:v>Fidelity score
Part I</c:v>
                </c:pt>
                <c:pt idx="1">
                  <c:v>Fidelity score
Part II</c:v>
                </c:pt>
                <c:pt idx="2">
                  <c:v>Weighted 
total</c:v>
                </c:pt>
              </c:strCache>
            </c:strRef>
          </c:cat>
          <c:val>
            <c:numRef>
              <c:f>'Class 6'!$K$11:$K$13</c:f>
              <c:numCache>
                <c:formatCode>0%</c:formatCode>
                <c:ptCount val="3"/>
                <c:pt idx="0">
                  <c:v>1</c:v>
                </c:pt>
                <c:pt idx="1">
                  <c:v>0.91666666666666663</c:v>
                </c:pt>
                <c:pt idx="2">
                  <c:v>0.92708333333333337</c:v>
                </c:pt>
              </c:numCache>
            </c:numRef>
          </c:val>
          <c:extLst>
            <c:ext xmlns:c15="http://schemas.microsoft.com/office/drawing/2012/chart" uri="{02D57815-91ED-43cb-92C2-25804820EDAC}">
              <c15:datalabelsRange>
                <c15:f>'Class 6'!$L$11:$L$13</c15:f>
                <c15:dlblRangeCache>
                  <c:ptCount val="3"/>
                  <c:pt idx="0">
                    <c:v>Strong</c:v>
                  </c:pt>
                  <c:pt idx="1">
                    <c:v>Strong</c:v>
                  </c:pt>
                  <c:pt idx="2">
                    <c:v>Strong</c:v>
                  </c:pt>
                </c15:dlblRangeCache>
              </c15:datalabelsRange>
            </c:ext>
            <c:ext xmlns:c16="http://schemas.microsoft.com/office/drawing/2014/chart" uri="{C3380CC4-5D6E-409C-BE32-E72D297353CC}">
              <c16:uniqueId val="{00000000-4FF5-4E73-A4D9-C93F5C4C8B09}"/>
            </c:ext>
          </c:extLst>
        </c:ser>
        <c:dLbls>
          <c:showLegendKey val="0"/>
          <c:showVal val="0"/>
          <c:showCatName val="0"/>
          <c:showSerName val="0"/>
          <c:showPercent val="0"/>
          <c:showBubbleSize val="0"/>
        </c:dLbls>
        <c:gapWidth val="219"/>
        <c:overlap val="-27"/>
        <c:axId val="406232480"/>
        <c:axId val="406231232"/>
      </c:barChart>
      <c:catAx>
        <c:axId val="406232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231232"/>
        <c:crosses val="autoZero"/>
        <c:auto val="1"/>
        <c:lblAlgn val="ctr"/>
        <c:lblOffset val="100"/>
        <c:noMultiLvlLbl val="0"/>
      </c:catAx>
      <c:valAx>
        <c:axId val="40623123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232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Fidelity</a:t>
            </a:r>
            <a:r>
              <a:rPr lang="en-US" baseline="0"/>
              <a:t> rating</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tx>
                <c:rich>
                  <a:bodyPr/>
                  <a:lstStyle/>
                  <a:p>
                    <a:fld id="{E61E5A0F-BCD7-6044-A241-BDDF9FA8F302}" type="CELLRANGE">
                      <a:rPr lang="en-US"/>
                      <a:pPr/>
                      <a:t>[CELLRANGE]</a:t>
                    </a:fld>
                    <a:r>
                      <a:rPr lang="en-US" baseline="0"/>
                      <a:t>, </a:t>
                    </a:r>
                    <a:fld id="{5FAFDB2D-CCC5-7742-9DAD-A50750D3D9DB}"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2DD-4E3A-9B41-CD1CA872E92A}"/>
                </c:ext>
              </c:extLst>
            </c:dLbl>
            <c:dLbl>
              <c:idx val="1"/>
              <c:tx>
                <c:rich>
                  <a:bodyPr/>
                  <a:lstStyle/>
                  <a:p>
                    <a:fld id="{E03FE135-3D76-DF49-8A4E-BF1B5E0A7A71}" type="CELLRANGE">
                      <a:rPr lang="en-US"/>
                      <a:pPr/>
                      <a:t>[CELLRANGE]</a:t>
                    </a:fld>
                    <a:r>
                      <a:rPr lang="en-US" baseline="0"/>
                      <a:t>, </a:t>
                    </a:r>
                    <a:fld id="{4CE2A736-0AE5-A843-A25E-F07EC05F334D}"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92DD-4E3A-9B41-CD1CA872E92A}"/>
                </c:ext>
              </c:extLst>
            </c:dLbl>
            <c:dLbl>
              <c:idx val="2"/>
              <c:tx>
                <c:rich>
                  <a:bodyPr/>
                  <a:lstStyle/>
                  <a:p>
                    <a:fld id="{AE837762-3A7F-BD46-9EB0-C565DC54A755}" type="CELLRANGE">
                      <a:rPr lang="en-US"/>
                      <a:pPr/>
                      <a:t>[CELLRANGE]</a:t>
                    </a:fld>
                    <a:r>
                      <a:rPr lang="en-US" baseline="0"/>
                      <a:t>, </a:t>
                    </a:r>
                    <a:fld id="{4B02E87A-62AE-A243-8D67-BEDC0BD83377}"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2DD-4E3A-9B41-CD1CA872E92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'Class 7'!$J$11:$J$13</c:f>
              <c:strCache>
                <c:ptCount val="3"/>
                <c:pt idx="0">
                  <c:v>Fidelity score
Part I</c:v>
                </c:pt>
                <c:pt idx="1">
                  <c:v>Fidelity score
Part II</c:v>
                </c:pt>
                <c:pt idx="2">
                  <c:v>Weighted 
total</c:v>
                </c:pt>
              </c:strCache>
            </c:strRef>
          </c:cat>
          <c:val>
            <c:numRef>
              <c:f>'Class 7'!$K$11:$K$13</c:f>
              <c:numCache>
                <c:formatCode>0%</c:formatCode>
                <c:ptCount val="3"/>
                <c:pt idx="0">
                  <c:v>0.91666666666666663</c:v>
                </c:pt>
                <c:pt idx="1">
                  <c:v>0.95238095238095233</c:v>
                </c:pt>
                <c:pt idx="2">
                  <c:v>0.94791666666666663</c:v>
                </c:pt>
              </c:numCache>
            </c:numRef>
          </c:val>
          <c:extLst>
            <c:ext xmlns:c15="http://schemas.microsoft.com/office/drawing/2012/chart" uri="{02D57815-91ED-43cb-92C2-25804820EDAC}">
              <c15:datalabelsRange>
                <c15:f>'Class 7'!$L$11:$L$13</c15:f>
                <c15:dlblRangeCache>
                  <c:ptCount val="3"/>
                  <c:pt idx="0">
                    <c:v>Strong</c:v>
                  </c:pt>
                  <c:pt idx="1">
                    <c:v>Strong</c:v>
                  </c:pt>
                  <c:pt idx="2">
                    <c:v>Strong</c:v>
                  </c:pt>
                </c15:dlblRangeCache>
              </c15:datalabelsRange>
            </c:ext>
            <c:ext xmlns:c16="http://schemas.microsoft.com/office/drawing/2014/chart" uri="{C3380CC4-5D6E-409C-BE32-E72D297353CC}">
              <c16:uniqueId val="{00000000-92DD-4E3A-9B41-CD1CA872E92A}"/>
            </c:ext>
          </c:extLst>
        </c:ser>
        <c:dLbls>
          <c:showLegendKey val="0"/>
          <c:showVal val="0"/>
          <c:showCatName val="0"/>
          <c:showSerName val="0"/>
          <c:showPercent val="0"/>
          <c:showBubbleSize val="0"/>
        </c:dLbls>
        <c:gapWidth val="219"/>
        <c:overlap val="-27"/>
        <c:axId val="319407328"/>
        <c:axId val="319408992"/>
      </c:barChart>
      <c:catAx>
        <c:axId val="319407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408992"/>
        <c:crosses val="autoZero"/>
        <c:auto val="1"/>
        <c:lblAlgn val="ctr"/>
        <c:lblOffset val="100"/>
        <c:noMultiLvlLbl val="0"/>
      </c:catAx>
      <c:valAx>
        <c:axId val="31940899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407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Fidelity rating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tx>
                <c:rich>
                  <a:bodyPr/>
                  <a:lstStyle/>
                  <a:p>
                    <a:fld id="{9B3F91B4-5150-324C-8C41-53B36899B8AD}" type="CELLRANGE">
                      <a:rPr lang="en-US"/>
                      <a:pPr/>
                      <a:t>[CELLRANGE]</a:t>
                    </a:fld>
                    <a:r>
                      <a:rPr lang="en-US" baseline="0"/>
                      <a:t>, </a:t>
                    </a:r>
                    <a:fld id="{A791BBC9-34B3-644B-A7A5-F91BCA98337D}"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C18-41CF-B745-ADE1F2C6A0D9}"/>
                </c:ext>
              </c:extLst>
            </c:dLbl>
            <c:dLbl>
              <c:idx val="1"/>
              <c:tx>
                <c:rich>
                  <a:bodyPr/>
                  <a:lstStyle/>
                  <a:p>
                    <a:fld id="{04F0AF98-3C17-AD4B-9A4F-773A4CBFE085}" type="CELLRANGE">
                      <a:rPr lang="en-US"/>
                      <a:pPr/>
                      <a:t>[CELLRANGE]</a:t>
                    </a:fld>
                    <a:r>
                      <a:rPr lang="en-US" baseline="0"/>
                      <a:t>, </a:t>
                    </a:r>
                    <a:fld id="{C8572080-7905-EC42-8581-D4B5BC1C2C32}"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0C18-41CF-B745-ADE1F2C6A0D9}"/>
                </c:ext>
              </c:extLst>
            </c:dLbl>
            <c:dLbl>
              <c:idx val="2"/>
              <c:tx>
                <c:rich>
                  <a:bodyPr/>
                  <a:lstStyle/>
                  <a:p>
                    <a:fld id="{9AC60A26-DC95-DF4A-994E-C10AFD8FB4C2}" type="CELLRANGE">
                      <a:rPr lang="en-US"/>
                      <a:pPr/>
                      <a:t>[CELLRANGE]</a:t>
                    </a:fld>
                    <a:r>
                      <a:rPr lang="en-US" baseline="0"/>
                      <a:t>, </a:t>
                    </a:r>
                    <a:fld id="{2EA391A0-E0BF-6B4E-9CC6-E4A02EE711D9}"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C18-41CF-B745-ADE1F2C6A0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'Class 8'!$J$11:$J$13</c:f>
              <c:strCache>
                <c:ptCount val="3"/>
                <c:pt idx="0">
                  <c:v>Fidelity score
Part I</c:v>
                </c:pt>
                <c:pt idx="1">
                  <c:v>Fidelity score
Part II</c:v>
                </c:pt>
                <c:pt idx="2">
                  <c:v>Weighted 
total</c:v>
                </c:pt>
              </c:strCache>
            </c:strRef>
          </c:cat>
          <c:val>
            <c:numRef>
              <c:f>'Class 8'!$K$11:$K$13</c:f>
              <c:numCache>
                <c:formatCode>0%</c:formatCode>
                <c:ptCount val="3"/>
                <c:pt idx="0">
                  <c:v>1</c:v>
                </c:pt>
                <c:pt idx="1">
                  <c:v>0.97619047619047616</c:v>
                </c:pt>
                <c:pt idx="2">
                  <c:v>0.97916666666666663</c:v>
                </c:pt>
              </c:numCache>
            </c:numRef>
          </c:val>
          <c:extLst>
            <c:ext xmlns:c15="http://schemas.microsoft.com/office/drawing/2012/chart" uri="{02D57815-91ED-43cb-92C2-25804820EDAC}">
              <c15:datalabelsRange>
                <c15:f>'Class 8'!$L$11:$L$13</c15:f>
                <c15:dlblRangeCache>
                  <c:ptCount val="3"/>
                  <c:pt idx="0">
                    <c:v>Strong</c:v>
                  </c:pt>
                  <c:pt idx="1">
                    <c:v>Strong</c:v>
                  </c:pt>
                  <c:pt idx="2">
                    <c:v>Strong</c:v>
                  </c:pt>
                </c15:dlblRangeCache>
              </c15:datalabelsRange>
            </c:ext>
            <c:ext xmlns:c16="http://schemas.microsoft.com/office/drawing/2014/chart" uri="{C3380CC4-5D6E-409C-BE32-E72D297353CC}">
              <c16:uniqueId val="{00000000-0C18-41CF-B745-ADE1F2C6A0D9}"/>
            </c:ext>
          </c:extLst>
        </c:ser>
        <c:dLbls>
          <c:showLegendKey val="0"/>
          <c:showVal val="0"/>
          <c:showCatName val="0"/>
          <c:showSerName val="0"/>
          <c:showPercent val="0"/>
          <c:showBubbleSize val="0"/>
        </c:dLbls>
        <c:gapWidth val="219"/>
        <c:overlap val="-27"/>
        <c:axId val="406229984"/>
        <c:axId val="406230400"/>
      </c:barChart>
      <c:catAx>
        <c:axId val="40622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230400"/>
        <c:crosses val="autoZero"/>
        <c:auto val="1"/>
        <c:lblAlgn val="ctr"/>
        <c:lblOffset val="100"/>
        <c:noMultiLvlLbl val="0"/>
      </c:catAx>
      <c:valAx>
        <c:axId val="40623040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229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Fidelity rating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tx>
                <c:rich>
                  <a:bodyPr/>
                  <a:lstStyle/>
                  <a:p>
                    <a:fld id="{A1AA67E6-1F5F-EB4A-A0C1-C80AD5DECAD9}" type="CELLRANGE">
                      <a:rPr lang="en-US"/>
                      <a:pPr/>
                      <a:t>[CELLRANGE]</a:t>
                    </a:fld>
                    <a:r>
                      <a:rPr lang="en-US" baseline="0"/>
                      <a:t>, </a:t>
                    </a:r>
                    <a:fld id="{6BD02A93-0921-3A4C-8BD5-BD231F12452A}"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DD8F-4AD3-9CFC-36C19D767DB7}"/>
                </c:ext>
              </c:extLst>
            </c:dLbl>
            <c:dLbl>
              <c:idx val="1"/>
              <c:tx>
                <c:rich>
                  <a:bodyPr/>
                  <a:lstStyle/>
                  <a:p>
                    <a:fld id="{E5AB4864-4D25-AD43-B9AE-8E4C662B4A6F}" type="CELLRANGE">
                      <a:rPr lang="en-US"/>
                      <a:pPr/>
                      <a:t>[CELLRANGE]</a:t>
                    </a:fld>
                    <a:r>
                      <a:rPr lang="en-US" baseline="0"/>
                      <a:t>, </a:t>
                    </a:r>
                    <a:fld id="{A7B10174-A621-354D-8C56-E60B7F437989}"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D8F-4AD3-9CFC-36C19D767DB7}"/>
                </c:ext>
              </c:extLst>
            </c:dLbl>
            <c:dLbl>
              <c:idx val="2"/>
              <c:tx>
                <c:rich>
                  <a:bodyPr/>
                  <a:lstStyle/>
                  <a:p>
                    <a:fld id="{F51D1B93-1645-7D47-B946-904F3C6E8DFC}" type="CELLRANGE">
                      <a:rPr lang="en-US"/>
                      <a:pPr/>
                      <a:t>[CELLRANGE]</a:t>
                    </a:fld>
                    <a:r>
                      <a:rPr lang="en-US" baseline="0"/>
                      <a:t>, </a:t>
                    </a:r>
                    <a:fld id="{C18C71CA-32CF-EA41-9159-F311DCFCE28A}"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D8F-4AD3-9CFC-36C19D767D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'Class 9'!$J$11:$J$13</c:f>
              <c:strCache>
                <c:ptCount val="3"/>
                <c:pt idx="0">
                  <c:v>Fidelity score
Part I</c:v>
                </c:pt>
                <c:pt idx="1">
                  <c:v>Fidelity score
Part II</c:v>
                </c:pt>
                <c:pt idx="2">
                  <c:v>Weighted 
total</c:v>
                </c:pt>
              </c:strCache>
            </c:strRef>
          </c:cat>
          <c:val>
            <c:numRef>
              <c:f>'Class 9'!$K$11:$K$13</c:f>
              <c:numCache>
                <c:formatCode>0%</c:formatCode>
                <c:ptCount val="3"/>
                <c:pt idx="0">
                  <c:v>1</c:v>
                </c:pt>
                <c:pt idx="1">
                  <c:v>0.97619047619047616</c:v>
                </c:pt>
                <c:pt idx="2">
                  <c:v>0.97916666666666663</c:v>
                </c:pt>
              </c:numCache>
            </c:numRef>
          </c:val>
          <c:extLst>
            <c:ext xmlns:c15="http://schemas.microsoft.com/office/drawing/2012/chart" uri="{02D57815-91ED-43cb-92C2-25804820EDAC}">
              <c15:datalabelsRange>
                <c15:f>'Class 9'!$L$11:$L$13</c15:f>
                <c15:dlblRangeCache>
                  <c:ptCount val="3"/>
                  <c:pt idx="0">
                    <c:v>Strong</c:v>
                  </c:pt>
                  <c:pt idx="1">
                    <c:v>Strong</c:v>
                  </c:pt>
                  <c:pt idx="2">
                    <c:v>Strong</c:v>
                  </c:pt>
                </c15:dlblRangeCache>
              </c15:datalabelsRange>
            </c:ext>
            <c:ext xmlns:c16="http://schemas.microsoft.com/office/drawing/2014/chart" uri="{C3380CC4-5D6E-409C-BE32-E72D297353CC}">
              <c16:uniqueId val="{00000000-DD8F-4AD3-9CFC-36C19D767DB7}"/>
            </c:ext>
          </c:extLst>
        </c:ser>
        <c:dLbls>
          <c:showLegendKey val="0"/>
          <c:showVal val="0"/>
          <c:showCatName val="0"/>
          <c:showSerName val="0"/>
          <c:showPercent val="0"/>
          <c:showBubbleSize val="0"/>
        </c:dLbls>
        <c:gapWidth val="219"/>
        <c:overlap val="-27"/>
        <c:axId val="400301136"/>
        <c:axId val="410951984"/>
      </c:barChart>
      <c:catAx>
        <c:axId val="400301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951984"/>
        <c:crosses val="autoZero"/>
        <c:auto val="1"/>
        <c:lblAlgn val="ctr"/>
        <c:lblOffset val="100"/>
        <c:noMultiLvlLbl val="0"/>
      </c:catAx>
      <c:valAx>
        <c:axId val="41095198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301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chart" Target="../charts/chart18.xml"/><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142876</xdr:rowOff>
    </xdr:from>
    <xdr:to>
      <xdr:col>12</xdr:col>
      <xdr:colOff>123825</xdr:colOff>
      <xdr:row>33</xdr:row>
      <xdr:rowOff>114300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66825" y="333376"/>
          <a:ext cx="6172200" cy="6067424"/>
        </a:xfrm>
        <a:prstGeom prst="rect">
          <a:avLst/>
        </a:prstGeom>
        <a:solidFill>
          <a:srgbClr val="CCE9A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Using this template:</a:t>
          </a:r>
        </a:p>
        <a:p>
          <a:r>
            <a:rPr lang="en-US" sz="1100"/>
            <a:t>This template is designed to take the answers from The Creative Curriculum Fidelity Checkilist and perform the calculations automatically. </a:t>
          </a:r>
        </a:p>
        <a:p>
          <a:endParaRPr lang="en-US" sz="1100"/>
        </a:p>
        <a:p>
          <a:r>
            <a:rPr lang="en-US" sz="1100"/>
            <a:t>Scores</a:t>
          </a:r>
          <a:r>
            <a:rPr lang="en-US" sz="1100" baseline="0"/>
            <a:t> can be entered either directly when completing the fidelity check or transfered from paper after the fact, depending on preference and access to a computer. We prefer to use a seperate workbook with only one classroom and then copy it into the workbook.</a:t>
          </a:r>
        </a:p>
        <a:p>
          <a:endParaRPr lang="en-US" sz="1100" baseline="0"/>
        </a:p>
        <a:p>
          <a:r>
            <a:rPr lang="en-US" sz="1100" baseline="0"/>
            <a:t>When we use this form, we keep sheets locked so that raters can only select the cells containing answers to the fidelity questions to avoid inadvertant changes. We have the answers defaulted to yes by selecting yes for all answers and then saving the document. Agencies could choose to default as yes, no or blank. To use blank as default, you would need to allow this as an answer from the drop down menu. Currently only y and n are the only options.</a:t>
          </a:r>
        </a:p>
        <a:p>
          <a:endParaRPr lang="en-US" sz="1100" baseline="0"/>
        </a:p>
        <a:p>
          <a:r>
            <a:rPr lang="en-US" sz="1100" baseline="0"/>
            <a:t>As answers are changed, the sheet automatically calculates the new scores as well as the graphs associated with them on the current worksheet and the aggregated sheets.</a:t>
          </a:r>
        </a:p>
        <a:p>
          <a:endParaRPr lang="en-US" sz="1100" baseline="0"/>
        </a:p>
        <a:p>
          <a:r>
            <a:rPr lang="en-US" sz="1100" baseline="0"/>
            <a:t>As each sheet is locked, we have included the password: </a:t>
          </a:r>
          <a:r>
            <a:rPr lang="en-US" sz="1100" b="1" baseline="0"/>
            <a:t>Fidelity </a:t>
          </a:r>
          <a:r>
            <a:rPr lang="en-US" sz="1100" baseline="0"/>
            <a:t>on the sheet so changes can be made. Agencies could remove this if the were concerned about staff making changes without permission.</a:t>
          </a:r>
        </a:p>
        <a:p>
          <a:endParaRPr lang="en-US" sz="1100" baseline="0"/>
        </a:p>
        <a:p>
          <a:r>
            <a:rPr lang="en-US" sz="1100" baseline="0"/>
            <a:t>The two aggregated sheets at the end have additional information as to how they are arranged and set up.</a:t>
          </a:r>
        </a:p>
        <a:p>
          <a:endParaRPr lang="en-US" sz="1100" baseline="0"/>
        </a:p>
        <a:p>
          <a:r>
            <a:rPr lang="en-US" sz="1100" baseline="0"/>
            <a:t>The EHS template is just the template but has the same potential as the preschool template for aggregating across sheets.</a:t>
          </a:r>
        </a:p>
        <a:p>
          <a:endParaRPr lang="en-US" sz="1100" baseline="0"/>
        </a:p>
        <a:p>
          <a:r>
            <a:rPr lang="en-US" sz="1100" baseline="0"/>
            <a:t>Agencies could copy the sheet and make a workbook with several classrooms as this book does for the preschool template</a:t>
          </a:r>
        </a:p>
        <a:p>
          <a:endParaRPr lang="en-US" sz="1100" baseline="0"/>
        </a:p>
        <a:p>
          <a:r>
            <a:rPr lang="en-US" sz="1100" baseline="0"/>
            <a:t>To copy a sheet, right click in the left hand corner to select the whole sheet.</a:t>
          </a:r>
        </a:p>
        <a:p>
          <a:r>
            <a:rPr lang="en-US" sz="1100" baseline="0"/>
            <a:t>Then select copy from the drop down menu. Add a new sheet, select the whole</a:t>
          </a:r>
        </a:p>
        <a:p>
          <a:r>
            <a:rPr lang="en-US" sz="1100" baseline="0"/>
            <a:t>sheet and then paste.</a:t>
          </a:r>
          <a:endParaRPr lang="en-US" sz="1100"/>
        </a:p>
      </xdr:txBody>
    </xdr:sp>
    <xdr:clientData/>
  </xdr:twoCellAnchor>
  <xdr:twoCellAnchor>
    <xdr:from>
      <xdr:col>14</xdr:col>
      <xdr:colOff>9525</xdr:colOff>
      <xdr:row>1</xdr:row>
      <xdr:rowOff>171450</xdr:rowOff>
    </xdr:from>
    <xdr:to>
      <xdr:col>20</xdr:col>
      <xdr:colOff>342900</xdr:colOff>
      <xdr:row>25</xdr:row>
      <xdr:rowOff>19050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543925" y="361950"/>
          <a:ext cx="3990975" cy="4419600"/>
        </a:xfrm>
        <a:prstGeom prst="rect">
          <a:avLst/>
        </a:prstGeom>
        <a:solidFill>
          <a:srgbClr val="CCE9A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Creating a template:</a:t>
          </a:r>
        </a:p>
        <a:p>
          <a:endParaRPr lang="en-US" sz="1100" b="0" u="none"/>
        </a:p>
        <a:p>
          <a:r>
            <a:rPr lang="en-US" sz="1100" b="0" u="none"/>
            <a:t>We</a:t>
          </a:r>
          <a:r>
            <a:rPr lang="en-US" sz="1100" b="0" u="none" baseline="0"/>
            <a:t> start with a workbook that has 1 worksheet for each classroom.</a:t>
          </a:r>
        </a:p>
        <a:p>
          <a:endParaRPr lang="en-US" sz="1100" b="0" u="none" baseline="0"/>
        </a:p>
        <a:p>
          <a:r>
            <a:rPr lang="en-US" sz="1100" b="0" u="none" baseline="0"/>
            <a:t>Next we add the sheets we wish to aggregarte the data on. This can be done after if preferred, but there are somethings we know we wish to look at each year and having it prepared ahead of time saves time.</a:t>
          </a:r>
        </a:p>
        <a:p>
          <a:endParaRPr lang="en-US" sz="1100" b="0" u="none" baseline="0"/>
        </a:p>
        <a:p>
          <a:r>
            <a:rPr lang="en-US" sz="1100" b="0" u="none" baseline="0"/>
            <a:t>When doing observations, observers use an Excel file with just 1 sheet with the tool. When all classrooms have been completed, we can then copy those into our master workbook.</a:t>
          </a:r>
        </a:p>
        <a:p>
          <a:endParaRPr lang="en-US" sz="1100" b="0" u="none" baseline="0"/>
        </a:p>
        <a:p>
          <a:r>
            <a:rPr lang="en-US" sz="1100" b="0" u="none" baseline="0"/>
            <a:t>Once all worksheets are entered into the master workbook, we can do additional analysis as we desire.</a:t>
          </a:r>
          <a:endParaRPr lang="en-US" sz="1100" b="0" u="none"/>
        </a:p>
      </xdr:txBody>
    </xdr:sp>
    <xdr:clientData/>
  </xdr:twoCellAnchor>
  <xdr:twoCellAnchor editAs="oneCell">
    <xdr:from>
      <xdr:col>9</xdr:col>
      <xdr:colOff>590550</xdr:colOff>
      <xdr:row>26</xdr:row>
      <xdr:rowOff>152401</xdr:rowOff>
    </xdr:from>
    <xdr:to>
      <xdr:col>11</xdr:col>
      <xdr:colOff>123731</xdr:colOff>
      <xdr:row>33</xdr:row>
      <xdr:rowOff>85568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6076950" y="5105401"/>
          <a:ext cx="752381" cy="1266667"/>
        </a:xfrm>
        <a:prstGeom prst="rect">
          <a:avLst/>
        </a:prstGeom>
      </xdr:spPr>
    </xdr:pic>
    <xdr:clientData/>
  </xdr:twoCellAnchor>
  <xdr:twoCellAnchor>
    <xdr:from>
      <xdr:col>9</xdr:col>
      <xdr:colOff>219075</xdr:colOff>
      <xdr:row>28</xdr:row>
      <xdr:rowOff>57150</xdr:rowOff>
    </xdr:from>
    <xdr:to>
      <xdr:col>10</xdr:col>
      <xdr:colOff>76200</xdr:colOff>
      <xdr:row>28</xdr:row>
      <xdr:rowOff>161925</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5705475" y="5391150"/>
          <a:ext cx="466725" cy="1047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19050</xdr:colOff>
      <xdr:row>0</xdr:row>
      <xdr:rowOff>28575</xdr:rowOff>
    </xdr:from>
    <xdr:to>
      <xdr:col>5</xdr:col>
      <xdr:colOff>38100</xdr:colOff>
      <xdr:row>1</xdr:row>
      <xdr:rowOff>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13</xdr:col>
      <xdr:colOff>52387</xdr:colOff>
      <xdr:row>9</xdr:row>
      <xdr:rowOff>0</xdr:rowOff>
    </xdr:from>
    <xdr:to>
      <xdr:col>20</xdr:col>
      <xdr:colOff>357187</xdr:colOff>
      <xdr:row>16</xdr:row>
      <xdr:rowOff>142875</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0</xdr:row>
      <xdr:rowOff>28575</xdr:rowOff>
    </xdr:from>
    <xdr:to>
      <xdr:col>5</xdr:col>
      <xdr:colOff>38100</xdr:colOff>
      <xdr:row>1</xdr:row>
      <xdr:rowOff>0</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5" name="TextBox 14">
          <a:extLst>
            <a:ext uri="{FF2B5EF4-FFF2-40B4-BE49-F238E27FC236}">
              <a16:creationId xmlns:a16="http://schemas.microsoft.com/office/drawing/2014/main" id="{00000000-0008-0000-0900-00000F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6" name="TextBox 15">
          <a:extLst>
            <a:ext uri="{FF2B5EF4-FFF2-40B4-BE49-F238E27FC236}">
              <a16:creationId xmlns:a16="http://schemas.microsoft.com/office/drawing/2014/main" id="{00000000-0008-0000-0900-000010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7" name="TextBox 16">
          <a:extLst>
            <a:ext uri="{FF2B5EF4-FFF2-40B4-BE49-F238E27FC236}">
              <a16:creationId xmlns:a16="http://schemas.microsoft.com/office/drawing/2014/main" id="{00000000-0008-0000-0900-000011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8" name="TextBox 17">
          <a:extLst>
            <a:ext uri="{FF2B5EF4-FFF2-40B4-BE49-F238E27FC236}">
              <a16:creationId xmlns:a16="http://schemas.microsoft.com/office/drawing/2014/main" id="{00000000-0008-0000-0900-000012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9" name="TextBox 18">
          <a:extLst>
            <a:ext uri="{FF2B5EF4-FFF2-40B4-BE49-F238E27FC236}">
              <a16:creationId xmlns:a16="http://schemas.microsoft.com/office/drawing/2014/main" id="{00000000-0008-0000-0900-00001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9</xdr:col>
      <xdr:colOff>0</xdr:colOff>
      <xdr:row>0</xdr:row>
      <xdr:rowOff>171450</xdr:rowOff>
    </xdr:from>
    <xdr:to>
      <xdr:col>15</xdr:col>
      <xdr:colOff>66675</xdr:colOff>
      <xdr:row>4</xdr:row>
      <xdr:rowOff>771524</xdr:rowOff>
    </xdr:to>
    <xdr:sp macro="" textlink="">
      <xdr:nvSpPr>
        <xdr:cNvPr id="20" name="TextBox 19">
          <a:extLst>
            <a:ext uri="{FF2B5EF4-FFF2-40B4-BE49-F238E27FC236}">
              <a16:creationId xmlns:a16="http://schemas.microsoft.com/office/drawing/2014/main" id="{00000000-0008-0000-0900-000014000000}"/>
            </a:ext>
          </a:extLst>
        </xdr:cNvPr>
        <xdr:cNvSpPr txBox="1"/>
      </xdr:nvSpPr>
      <xdr:spPr>
        <a:xfrm>
          <a:off x="9134475" y="171450"/>
          <a:ext cx="3971925" cy="1114424"/>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Evidence Rating Scale</a:t>
          </a:r>
        </a:p>
        <a:p>
          <a:r>
            <a:rPr lang="en-US" sz="1100"/>
            <a:t>0=None (None of the indicators were evident)</a:t>
          </a:r>
        </a:p>
        <a:p>
          <a:r>
            <a:rPr lang="en-US" sz="1100"/>
            <a:t>1=Weak</a:t>
          </a:r>
          <a:r>
            <a:rPr lang="en-US" sz="1100" baseline="0"/>
            <a:t> ( fewer than half the indicators are evident)</a:t>
          </a:r>
        </a:p>
        <a:p>
          <a:r>
            <a:rPr lang="en-US" sz="1100" baseline="0"/>
            <a:t>2=Moderate (Half to three-quarters of the indicators are evident)</a:t>
          </a:r>
        </a:p>
        <a:p>
          <a:r>
            <a:rPr lang="en-US" sz="1100" baseline="0"/>
            <a:t>3=Strong (At least three quarters of the indicators are evident)</a:t>
          </a:r>
        </a:p>
        <a:p>
          <a:endParaRPr lang="en-US" sz="1100"/>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1" name="TextBox 20">
          <a:extLst>
            <a:ext uri="{FF2B5EF4-FFF2-40B4-BE49-F238E27FC236}">
              <a16:creationId xmlns:a16="http://schemas.microsoft.com/office/drawing/2014/main" id="{00000000-0008-0000-0900-00001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2" name="TextBox 21">
          <a:extLst>
            <a:ext uri="{FF2B5EF4-FFF2-40B4-BE49-F238E27FC236}">
              <a16:creationId xmlns:a16="http://schemas.microsoft.com/office/drawing/2014/main" id="{00000000-0008-0000-0900-00001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3" name="TextBox 22">
          <a:extLst>
            <a:ext uri="{FF2B5EF4-FFF2-40B4-BE49-F238E27FC236}">
              <a16:creationId xmlns:a16="http://schemas.microsoft.com/office/drawing/2014/main" id="{00000000-0008-0000-0900-000017000000}"/>
            </a:ext>
          </a:extLst>
        </xdr:cNvPr>
        <xdr:cNvSpPr txBox="1"/>
      </xdr:nvSpPr>
      <xdr:spPr>
        <a:xfrm>
          <a:off x="4400550" y="28575"/>
          <a:ext cx="123825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19050</xdr:colOff>
      <xdr:row>0</xdr:row>
      <xdr:rowOff>28575</xdr:rowOff>
    </xdr:from>
    <xdr:to>
      <xdr:col>5</xdr:col>
      <xdr:colOff>38100</xdr:colOff>
      <xdr:row>1</xdr:row>
      <xdr:rowOff>0</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12</xdr:col>
      <xdr:colOff>576262</xdr:colOff>
      <xdr:row>9</xdr:row>
      <xdr:rowOff>0</xdr:rowOff>
    </xdr:from>
    <xdr:to>
      <xdr:col>20</xdr:col>
      <xdr:colOff>271462</xdr:colOff>
      <xdr:row>16</xdr:row>
      <xdr:rowOff>142875</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0</xdr:row>
      <xdr:rowOff>28575</xdr:rowOff>
    </xdr:from>
    <xdr:to>
      <xdr:col>5</xdr:col>
      <xdr:colOff>38100</xdr:colOff>
      <xdr:row>1</xdr:row>
      <xdr:rowOff>0</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0" name="TextBox 9">
          <a:extLst>
            <a:ext uri="{FF2B5EF4-FFF2-40B4-BE49-F238E27FC236}">
              <a16:creationId xmlns:a16="http://schemas.microsoft.com/office/drawing/2014/main" id="{00000000-0008-0000-0A00-00000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1" name="TextBox 10">
          <a:extLst>
            <a:ext uri="{FF2B5EF4-FFF2-40B4-BE49-F238E27FC236}">
              <a16:creationId xmlns:a16="http://schemas.microsoft.com/office/drawing/2014/main" id="{00000000-0008-0000-0A00-00000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2" name="TextBox 11">
          <a:extLst>
            <a:ext uri="{FF2B5EF4-FFF2-40B4-BE49-F238E27FC236}">
              <a16:creationId xmlns:a16="http://schemas.microsoft.com/office/drawing/2014/main" id="{00000000-0008-0000-0A00-00000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3" name="TextBox 12">
          <a:extLst>
            <a:ext uri="{FF2B5EF4-FFF2-40B4-BE49-F238E27FC236}">
              <a16:creationId xmlns:a16="http://schemas.microsoft.com/office/drawing/2014/main" id="{00000000-0008-0000-0A00-00000D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4" name="TextBox 13">
          <a:extLst>
            <a:ext uri="{FF2B5EF4-FFF2-40B4-BE49-F238E27FC236}">
              <a16:creationId xmlns:a16="http://schemas.microsoft.com/office/drawing/2014/main" id="{00000000-0008-0000-0A00-00000E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5" name="TextBox 14">
          <a:extLst>
            <a:ext uri="{FF2B5EF4-FFF2-40B4-BE49-F238E27FC236}">
              <a16:creationId xmlns:a16="http://schemas.microsoft.com/office/drawing/2014/main" id="{00000000-0008-0000-0A00-00000F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6" name="TextBox 15">
          <a:extLst>
            <a:ext uri="{FF2B5EF4-FFF2-40B4-BE49-F238E27FC236}">
              <a16:creationId xmlns:a16="http://schemas.microsoft.com/office/drawing/2014/main" id="{00000000-0008-0000-0A00-000010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7" name="TextBox 16">
          <a:extLst>
            <a:ext uri="{FF2B5EF4-FFF2-40B4-BE49-F238E27FC236}">
              <a16:creationId xmlns:a16="http://schemas.microsoft.com/office/drawing/2014/main" id="{00000000-0008-0000-0A00-000011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8" name="TextBox 17">
          <a:extLst>
            <a:ext uri="{FF2B5EF4-FFF2-40B4-BE49-F238E27FC236}">
              <a16:creationId xmlns:a16="http://schemas.microsoft.com/office/drawing/2014/main" id="{00000000-0008-0000-0A00-000012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9" name="TextBox 18">
          <a:extLst>
            <a:ext uri="{FF2B5EF4-FFF2-40B4-BE49-F238E27FC236}">
              <a16:creationId xmlns:a16="http://schemas.microsoft.com/office/drawing/2014/main" id="{00000000-0008-0000-0A00-00001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0" name="TextBox 19">
          <a:extLst>
            <a:ext uri="{FF2B5EF4-FFF2-40B4-BE49-F238E27FC236}">
              <a16:creationId xmlns:a16="http://schemas.microsoft.com/office/drawing/2014/main" id="{00000000-0008-0000-0A00-000014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1" name="TextBox 20">
          <a:extLst>
            <a:ext uri="{FF2B5EF4-FFF2-40B4-BE49-F238E27FC236}">
              <a16:creationId xmlns:a16="http://schemas.microsoft.com/office/drawing/2014/main" id="{00000000-0008-0000-0A00-00001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9</xdr:col>
      <xdr:colOff>0</xdr:colOff>
      <xdr:row>0</xdr:row>
      <xdr:rowOff>171450</xdr:rowOff>
    </xdr:from>
    <xdr:to>
      <xdr:col>15</xdr:col>
      <xdr:colOff>66675</xdr:colOff>
      <xdr:row>4</xdr:row>
      <xdr:rowOff>771524</xdr:rowOff>
    </xdr:to>
    <xdr:sp macro="" textlink="">
      <xdr:nvSpPr>
        <xdr:cNvPr id="22" name="TextBox 21">
          <a:extLst>
            <a:ext uri="{FF2B5EF4-FFF2-40B4-BE49-F238E27FC236}">
              <a16:creationId xmlns:a16="http://schemas.microsoft.com/office/drawing/2014/main" id="{00000000-0008-0000-0A00-000016000000}"/>
            </a:ext>
          </a:extLst>
        </xdr:cNvPr>
        <xdr:cNvSpPr txBox="1"/>
      </xdr:nvSpPr>
      <xdr:spPr>
        <a:xfrm>
          <a:off x="9134475" y="171450"/>
          <a:ext cx="3971925" cy="1114424"/>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Evidence Rating Scale</a:t>
          </a:r>
        </a:p>
        <a:p>
          <a:r>
            <a:rPr lang="en-US" sz="1100"/>
            <a:t>0=None (None of the indicators were evident)</a:t>
          </a:r>
        </a:p>
        <a:p>
          <a:r>
            <a:rPr lang="en-US" sz="1100"/>
            <a:t>1=Weak</a:t>
          </a:r>
          <a:r>
            <a:rPr lang="en-US" sz="1100" baseline="0"/>
            <a:t> ( fewer than half the indicators are evident)</a:t>
          </a:r>
        </a:p>
        <a:p>
          <a:r>
            <a:rPr lang="en-US" sz="1100" baseline="0"/>
            <a:t>2=Moderate (Half to three-quarters of the indicators are evident)</a:t>
          </a:r>
        </a:p>
        <a:p>
          <a:r>
            <a:rPr lang="en-US" sz="1100" baseline="0"/>
            <a:t>3=Strong (At least three quarters of the indicators are evident)</a:t>
          </a:r>
        </a:p>
        <a:p>
          <a:endParaRPr lang="en-US" sz="1100"/>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3" name="TextBox 22">
          <a:extLst>
            <a:ext uri="{FF2B5EF4-FFF2-40B4-BE49-F238E27FC236}">
              <a16:creationId xmlns:a16="http://schemas.microsoft.com/office/drawing/2014/main" id="{00000000-0008-0000-0A00-00001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4" name="TextBox 23">
          <a:extLst>
            <a:ext uri="{FF2B5EF4-FFF2-40B4-BE49-F238E27FC236}">
              <a16:creationId xmlns:a16="http://schemas.microsoft.com/office/drawing/2014/main" id="{00000000-0008-0000-0A00-000018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5" name="TextBox 24">
          <a:extLst>
            <a:ext uri="{FF2B5EF4-FFF2-40B4-BE49-F238E27FC236}">
              <a16:creationId xmlns:a16="http://schemas.microsoft.com/office/drawing/2014/main" id="{00000000-0008-0000-0A00-000019000000}"/>
            </a:ext>
          </a:extLst>
        </xdr:cNvPr>
        <xdr:cNvSpPr txBox="1"/>
      </xdr:nvSpPr>
      <xdr:spPr>
        <a:xfrm>
          <a:off x="4400550" y="28575"/>
          <a:ext cx="123825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19050</xdr:colOff>
      <xdr:row>0</xdr:row>
      <xdr:rowOff>28575</xdr:rowOff>
    </xdr:from>
    <xdr:to>
      <xdr:col>5</xdr:col>
      <xdr:colOff>38100</xdr:colOff>
      <xdr:row>1</xdr:row>
      <xdr:rowOff>0</xdr:rowOff>
    </xdr:to>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8</xdr:col>
      <xdr:colOff>847725</xdr:colOff>
      <xdr:row>0</xdr:row>
      <xdr:rowOff>142875</xdr:rowOff>
    </xdr:from>
    <xdr:to>
      <xdr:col>15</xdr:col>
      <xdr:colOff>57150</xdr:colOff>
      <xdr:row>4</xdr:row>
      <xdr:rowOff>352424</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8715375" y="142875"/>
          <a:ext cx="3971925" cy="1104899"/>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Evidence Rating Scale</a:t>
          </a:r>
        </a:p>
        <a:p>
          <a:r>
            <a:rPr lang="en-US" sz="1100"/>
            <a:t>0=None (None of the indicators were evident)</a:t>
          </a:r>
        </a:p>
        <a:p>
          <a:r>
            <a:rPr lang="en-US" sz="1100"/>
            <a:t>1=Weak</a:t>
          </a:r>
          <a:r>
            <a:rPr lang="en-US" sz="1100" baseline="0"/>
            <a:t> ( fewer than half the indicators are evident)</a:t>
          </a:r>
        </a:p>
        <a:p>
          <a:r>
            <a:rPr lang="en-US" sz="1100" baseline="0"/>
            <a:t>2=Moderate (Half to three-quarters of the indicators are evident)</a:t>
          </a:r>
        </a:p>
        <a:p>
          <a:r>
            <a:rPr lang="en-US" sz="1100" baseline="0"/>
            <a:t>3=Strong (At least three quarters of the indicators are evident)</a:t>
          </a:r>
        </a:p>
        <a:p>
          <a:endParaRPr lang="en-US" sz="1100"/>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12</xdr:col>
      <xdr:colOff>585787</xdr:colOff>
      <xdr:row>9</xdr:row>
      <xdr:rowOff>276225</xdr:rowOff>
    </xdr:from>
    <xdr:to>
      <xdr:col>20</xdr:col>
      <xdr:colOff>280987</xdr:colOff>
      <xdr:row>17</xdr:row>
      <xdr:rowOff>38100</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0</xdr:row>
      <xdr:rowOff>28575</xdr:rowOff>
    </xdr:from>
    <xdr:to>
      <xdr:col>5</xdr:col>
      <xdr:colOff>38100</xdr:colOff>
      <xdr:row>1</xdr:row>
      <xdr:rowOff>0</xdr:rowOff>
    </xdr:to>
    <xdr:sp macro="" textlink="">
      <xdr:nvSpPr>
        <xdr:cNvPr id="6" name="TextBox 5">
          <a:extLst>
            <a:ext uri="{FF2B5EF4-FFF2-40B4-BE49-F238E27FC236}">
              <a16:creationId xmlns:a16="http://schemas.microsoft.com/office/drawing/2014/main" id="{00000000-0008-0000-0B00-00000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1" name="TextBox 10">
          <a:extLst>
            <a:ext uri="{FF2B5EF4-FFF2-40B4-BE49-F238E27FC236}">
              <a16:creationId xmlns:a16="http://schemas.microsoft.com/office/drawing/2014/main" id="{00000000-0008-0000-0B00-00000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2" name="TextBox 11">
          <a:extLst>
            <a:ext uri="{FF2B5EF4-FFF2-40B4-BE49-F238E27FC236}">
              <a16:creationId xmlns:a16="http://schemas.microsoft.com/office/drawing/2014/main" id="{00000000-0008-0000-0B00-00000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3" name="TextBox 12">
          <a:extLst>
            <a:ext uri="{FF2B5EF4-FFF2-40B4-BE49-F238E27FC236}">
              <a16:creationId xmlns:a16="http://schemas.microsoft.com/office/drawing/2014/main" id="{00000000-0008-0000-0B00-00000D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4" name="TextBox 13">
          <a:extLst>
            <a:ext uri="{FF2B5EF4-FFF2-40B4-BE49-F238E27FC236}">
              <a16:creationId xmlns:a16="http://schemas.microsoft.com/office/drawing/2014/main" id="{00000000-0008-0000-0B00-00000E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5" name="TextBox 14">
          <a:extLst>
            <a:ext uri="{FF2B5EF4-FFF2-40B4-BE49-F238E27FC236}">
              <a16:creationId xmlns:a16="http://schemas.microsoft.com/office/drawing/2014/main" id="{00000000-0008-0000-0B00-00000F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6" name="TextBox 15">
          <a:extLst>
            <a:ext uri="{FF2B5EF4-FFF2-40B4-BE49-F238E27FC236}">
              <a16:creationId xmlns:a16="http://schemas.microsoft.com/office/drawing/2014/main" id="{00000000-0008-0000-0B00-000010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7" name="TextBox 16">
          <a:extLst>
            <a:ext uri="{FF2B5EF4-FFF2-40B4-BE49-F238E27FC236}">
              <a16:creationId xmlns:a16="http://schemas.microsoft.com/office/drawing/2014/main" id="{00000000-0008-0000-0B00-000011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8" name="TextBox 17">
          <a:extLst>
            <a:ext uri="{FF2B5EF4-FFF2-40B4-BE49-F238E27FC236}">
              <a16:creationId xmlns:a16="http://schemas.microsoft.com/office/drawing/2014/main" id="{00000000-0008-0000-0B00-000012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9" name="TextBox 18">
          <a:extLst>
            <a:ext uri="{FF2B5EF4-FFF2-40B4-BE49-F238E27FC236}">
              <a16:creationId xmlns:a16="http://schemas.microsoft.com/office/drawing/2014/main" id="{00000000-0008-0000-0B00-00001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0" name="TextBox 19">
          <a:extLst>
            <a:ext uri="{FF2B5EF4-FFF2-40B4-BE49-F238E27FC236}">
              <a16:creationId xmlns:a16="http://schemas.microsoft.com/office/drawing/2014/main" id="{00000000-0008-0000-0B00-000014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1" name="TextBox 20">
          <a:extLst>
            <a:ext uri="{FF2B5EF4-FFF2-40B4-BE49-F238E27FC236}">
              <a16:creationId xmlns:a16="http://schemas.microsoft.com/office/drawing/2014/main" id="{00000000-0008-0000-0B00-00001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2" name="TextBox 21">
          <a:extLst>
            <a:ext uri="{FF2B5EF4-FFF2-40B4-BE49-F238E27FC236}">
              <a16:creationId xmlns:a16="http://schemas.microsoft.com/office/drawing/2014/main" id="{00000000-0008-0000-0B00-00001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3" name="TextBox 22">
          <a:extLst>
            <a:ext uri="{FF2B5EF4-FFF2-40B4-BE49-F238E27FC236}">
              <a16:creationId xmlns:a16="http://schemas.microsoft.com/office/drawing/2014/main" id="{00000000-0008-0000-0B00-00001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5" name="TextBox 24">
          <a:extLst>
            <a:ext uri="{FF2B5EF4-FFF2-40B4-BE49-F238E27FC236}">
              <a16:creationId xmlns:a16="http://schemas.microsoft.com/office/drawing/2014/main" id="{00000000-0008-0000-0B00-00001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6" name="TextBox 25">
          <a:extLst>
            <a:ext uri="{FF2B5EF4-FFF2-40B4-BE49-F238E27FC236}">
              <a16:creationId xmlns:a16="http://schemas.microsoft.com/office/drawing/2014/main" id="{00000000-0008-0000-0B00-00001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7" name="TextBox 26">
          <a:extLst>
            <a:ext uri="{FF2B5EF4-FFF2-40B4-BE49-F238E27FC236}">
              <a16:creationId xmlns:a16="http://schemas.microsoft.com/office/drawing/2014/main" id="{00000000-0008-0000-0B00-00001B000000}"/>
            </a:ext>
          </a:extLst>
        </xdr:cNvPr>
        <xdr:cNvSpPr txBox="1"/>
      </xdr:nvSpPr>
      <xdr:spPr>
        <a:xfrm>
          <a:off x="4400550" y="28575"/>
          <a:ext cx="123825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19050</xdr:colOff>
      <xdr:row>0</xdr:row>
      <xdr:rowOff>28575</xdr:rowOff>
    </xdr:from>
    <xdr:to>
      <xdr:col>5</xdr:col>
      <xdr:colOff>38100</xdr:colOff>
      <xdr:row>1</xdr:row>
      <xdr:rowOff>0</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13</xdr:col>
      <xdr:colOff>14287</xdr:colOff>
      <xdr:row>9</xdr:row>
      <xdr:rowOff>0</xdr:rowOff>
    </xdr:from>
    <xdr:to>
      <xdr:col>20</xdr:col>
      <xdr:colOff>319087</xdr:colOff>
      <xdr:row>16</xdr:row>
      <xdr:rowOff>142875</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0</xdr:row>
      <xdr:rowOff>28575</xdr:rowOff>
    </xdr:from>
    <xdr:to>
      <xdr:col>5</xdr:col>
      <xdr:colOff>38100</xdr:colOff>
      <xdr:row>1</xdr:row>
      <xdr:rowOff>0</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8</xdr:col>
      <xdr:colOff>847725</xdr:colOff>
      <xdr:row>0</xdr:row>
      <xdr:rowOff>142875</xdr:rowOff>
    </xdr:from>
    <xdr:to>
      <xdr:col>15</xdr:col>
      <xdr:colOff>57150</xdr:colOff>
      <xdr:row>4</xdr:row>
      <xdr:rowOff>352424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9124950" y="142875"/>
          <a:ext cx="3971925" cy="1104899"/>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Evidence Rating Scale</a:t>
          </a:r>
        </a:p>
        <a:p>
          <a:r>
            <a:rPr lang="en-US" sz="1100"/>
            <a:t>0=None (None of the indicators were evident)</a:t>
          </a:r>
        </a:p>
        <a:p>
          <a:r>
            <a:rPr lang="en-US" sz="1100"/>
            <a:t>1=Weak</a:t>
          </a:r>
          <a:r>
            <a:rPr lang="en-US" sz="1100" baseline="0"/>
            <a:t> ( fewer than half the indicators are evident)</a:t>
          </a:r>
        </a:p>
        <a:p>
          <a:r>
            <a:rPr lang="en-US" sz="1100" baseline="0"/>
            <a:t>2=Moderate (Half to three-quarters of the indicators are evident)</a:t>
          </a:r>
        </a:p>
        <a:p>
          <a:r>
            <a:rPr lang="en-US" sz="1100" baseline="0"/>
            <a:t>3=Strong (At least three quarters of the indicators are evident)</a:t>
          </a:r>
        </a:p>
        <a:p>
          <a:endParaRPr lang="en-US" sz="1100"/>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8" name="TextBox 7">
          <a:extLst>
            <a:ext uri="{FF2B5EF4-FFF2-40B4-BE49-F238E27FC236}">
              <a16:creationId xmlns:a16="http://schemas.microsoft.com/office/drawing/2014/main" id="{00000000-0008-0000-0C00-000008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0" name="TextBox 9">
          <a:extLst>
            <a:ext uri="{FF2B5EF4-FFF2-40B4-BE49-F238E27FC236}">
              <a16:creationId xmlns:a16="http://schemas.microsoft.com/office/drawing/2014/main" id="{00000000-0008-0000-0C00-00000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1" name="TextBox 10">
          <a:extLst>
            <a:ext uri="{FF2B5EF4-FFF2-40B4-BE49-F238E27FC236}">
              <a16:creationId xmlns:a16="http://schemas.microsoft.com/office/drawing/2014/main" id="{00000000-0008-0000-0C00-00000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2" name="TextBox 11">
          <a:extLst>
            <a:ext uri="{FF2B5EF4-FFF2-40B4-BE49-F238E27FC236}">
              <a16:creationId xmlns:a16="http://schemas.microsoft.com/office/drawing/2014/main" id="{00000000-0008-0000-0C00-00000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3" name="TextBox 12">
          <a:extLst>
            <a:ext uri="{FF2B5EF4-FFF2-40B4-BE49-F238E27FC236}">
              <a16:creationId xmlns:a16="http://schemas.microsoft.com/office/drawing/2014/main" id="{00000000-0008-0000-0C00-00000D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4" name="TextBox 13">
          <a:extLst>
            <a:ext uri="{FF2B5EF4-FFF2-40B4-BE49-F238E27FC236}">
              <a16:creationId xmlns:a16="http://schemas.microsoft.com/office/drawing/2014/main" id="{00000000-0008-0000-0C00-00000E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5" name="TextBox 14">
          <a:extLst>
            <a:ext uri="{FF2B5EF4-FFF2-40B4-BE49-F238E27FC236}">
              <a16:creationId xmlns:a16="http://schemas.microsoft.com/office/drawing/2014/main" id="{00000000-0008-0000-0C00-00000F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6" name="TextBox 15">
          <a:extLst>
            <a:ext uri="{FF2B5EF4-FFF2-40B4-BE49-F238E27FC236}">
              <a16:creationId xmlns:a16="http://schemas.microsoft.com/office/drawing/2014/main" id="{00000000-0008-0000-0C00-000010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7" name="TextBox 16">
          <a:extLst>
            <a:ext uri="{FF2B5EF4-FFF2-40B4-BE49-F238E27FC236}">
              <a16:creationId xmlns:a16="http://schemas.microsoft.com/office/drawing/2014/main" id="{00000000-0008-0000-0C00-000011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8" name="TextBox 17">
          <a:extLst>
            <a:ext uri="{FF2B5EF4-FFF2-40B4-BE49-F238E27FC236}">
              <a16:creationId xmlns:a16="http://schemas.microsoft.com/office/drawing/2014/main" id="{00000000-0008-0000-0C00-000012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9" name="TextBox 18">
          <a:extLst>
            <a:ext uri="{FF2B5EF4-FFF2-40B4-BE49-F238E27FC236}">
              <a16:creationId xmlns:a16="http://schemas.microsoft.com/office/drawing/2014/main" id="{00000000-0008-0000-0C00-00001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0" name="TextBox 19">
          <a:extLst>
            <a:ext uri="{FF2B5EF4-FFF2-40B4-BE49-F238E27FC236}">
              <a16:creationId xmlns:a16="http://schemas.microsoft.com/office/drawing/2014/main" id="{00000000-0008-0000-0C00-000014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1" name="TextBox 20">
          <a:extLst>
            <a:ext uri="{FF2B5EF4-FFF2-40B4-BE49-F238E27FC236}">
              <a16:creationId xmlns:a16="http://schemas.microsoft.com/office/drawing/2014/main" id="{00000000-0008-0000-0C00-00001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2" name="TextBox 21">
          <a:extLst>
            <a:ext uri="{FF2B5EF4-FFF2-40B4-BE49-F238E27FC236}">
              <a16:creationId xmlns:a16="http://schemas.microsoft.com/office/drawing/2014/main" id="{00000000-0008-0000-0C00-00001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3" name="TextBox 22">
          <a:extLst>
            <a:ext uri="{FF2B5EF4-FFF2-40B4-BE49-F238E27FC236}">
              <a16:creationId xmlns:a16="http://schemas.microsoft.com/office/drawing/2014/main" id="{00000000-0008-0000-0C00-00001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4" name="TextBox 23">
          <a:extLst>
            <a:ext uri="{FF2B5EF4-FFF2-40B4-BE49-F238E27FC236}">
              <a16:creationId xmlns:a16="http://schemas.microsoft.com/office/drawing/2014/main" id="{00000000-0008-0000-0C00-000018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5" name="TextBox 24">
          <a:extLst>
            <a:ext uri="{FF2B5EF4-FFF2-40B4-BE49-F238E27FC236}">
              <a16:creationId xmlns:a16="http://schemas.microsoft.com/office/drawing/2014/main" id="{00000000-0008-0000-0C00-00001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6" name="TextBox 25">
          <a:extLst>
            <a:ext uri="{FF2B5EF4-FFF2-40B4-BE49-F238E27FC236}">
              <a16:creationId xmlns:a16="http://schemas.microsoft.com/office/drawing/2014/main" id="{00000000-0008-0000-0C00-00001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7" name="TextBox 26">
          <a:extLst>
            <a:ext uri="{FF2B5EF4-FFF2-40B4-BE49-F238E27FC236}">
              <a16:creationId xmlns:a16="http://schemas.microsoft.com/office/drawing/2014/main" id="{00000000-0008-0000-0C00-00001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8" name="TextBox 27">
          <a:extLst>
            <a:ext uri="{FF2B5EF4-FFF2-40B4-BE49-F238E27FC236}">
              <a16:creationId xmlns:a16="http://schemas.microsoft.com/office/drawing/2014/main" id="{00000000-0008-0000-0C00-00001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9" name="TextBox 28">
          <a:extLst>
            <a:ext uri="{FF2B5EF4-FFF2-40B4-BE49-F238E27FC236}">
              <a16:creationId xmlns:a16="http://schemas.microsoft.com/office/drawing/2014/main" id="{00000000-0008-0000-0C00-00001D000000}"/>
            </a:ext>
          </a:extLst>
        </xdr:cNvPr>
        <xdr:cNvSpPr txBox="1"/>
      </xdr:nvSpPr>
      <xdr:spPr>
        <a:xfrm>
          <a:off x="4400550" y="28575"/>
          <a:ext cx="123825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19050</xdr:colOff>
      <xdr:row>0</xdr:row>
      <xdr:rowOff>28575</xdr:rowOff>
    </xdr:from>
    <xdr:to>
      <xdr:col>5</xdr:col>
      <xdr:colOff>38100</xdr:colOff>
      <xdr:row>1</xdr:row>
      <xdr:rowOff>0</xdr:rowOff>
    </xdr:to>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12</xdr:col>
      <xdr:colOff>585787</xdr:colOff>
      <xdr:row>9</xdr:row>
      <xdr:rowOff>276225</xdr:rowOff>
    </xdr:from>
    <xdr:to>
      <xdr:col>20</xdr:col>
      <xdr:colOff>280987</xdr:colOff>
      <xdr:row>17</xdr:row>
      <xdr:rowOff>38100</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0</xdr:row>
      <xdr:rowOff>28575</xdr:rowOff>
    </xdr:from>
    <xdr:to>
      <xdr:col>5</xdr:col>
      <xdr:colOff>38100</xdr:colOff>
      <xdr:row>1</xdr:row>
      <xdr:rowOff>0</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8</xdr:col>
      <xdr:colOff>847725</xdr:colOff>
      <xdr:row>0</xdr:row>
      <xdr:rowOff>142875</xdr:rowOff>
    </xdr:from>
    <xdr:to>
      <xdr:col>15</xdr:col>
      <xdr:colOff>57150</xdr:colOff>
      <xdr:row>4</xdr:row>
      <xdr:rowOff>352424</xdr:rowOff>
    </xdr:to>
    <xdr:sp macro="" textlink="">
      <xdr:nvSpPr>
        <xdr:cNvPr id="10" name="TextBox 9">
          <a:extLst>
            <a:ext uri="{FF2B5EF4-FFF2-40B4-BE49-F238E27FC236}">
              <a16:creationId xmlns:a16="http://schemas.microsoft.com/office/drawing/2014/main" id="{00000000-0008-0000-0D00-00000A000000}"/>
            </a:ext>
          </a:extLst>
        </xdr:cNvPr>
        <xdr:cNvSpPr txBox="1"/>
      </xdr:nvSpPr>
      <xdr:spPr>
        <a:xfrm>
          <a:off x="9124950" y="142875"/>
          <a:ext cx="3971925" cy="1104899"/>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Evidence Rating Scale</a:t>
          </a:r>
        </a:p>
        <a:p>
          <a:r>
            <a:rPr lang="en-US" sz="1100"/>
            <a:t>0=None (None of the indicators were evident)</a:t>
          </a:r>
        </a:p>
        <a:p>
          <a:r>
            <a:rPr lang="en-US" sz="1100"/>
            <a:t>1=Weak</a:t>
          </a:r>
          <a:r>
            <a:rPr lang="en-US" sz="1100" baseline="0"/>
            <a:t> ( fewer than half the indicators are evident)</a:t>
          </a:r>
        </a:p>
        <a:p>
          <a:r>
            <a:rPr lang="en-US" sz="1100" baseline="0"/>
            <a:t>2=Moderate (Half to three-quarters of the indicators are evident)</a:t>
          </a:r>
        </a:p>
        <a:p>
          <a:r>
            <a:rPr lang="en-US" sz="1100" baseline="0"/>
            <a:t>3=Strong (At least three quarters of the indicators are evident)</a:t>
          </a:r>
        </a:p>
        <a:p>
          <a:endParaRPr lang="en-US" sz="1100"/>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1" name="TextBox 10">
          <a:extLst>
            <a:ext uri="{FF2B5EF4-FFF2-40B4-BE49-F238E27FC236}">
              <a16:creationId xmlns:a16="http://schemas.microsoft.com/office/drawing/2014/main" id="{00000000-0008-0000-0D00-00000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2" name="TextBox 11">
          <a:extLst>
            <a:ext uri="{FF2B5EF4-FFF2-40B4-BE49-F238E27FC236}">
              <a16:creationId xmlns:a16="http://schemas.microsoft.com/office/drawing/2014/main" id="{00000000-0008-0000-0D00-00000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3" name="TextBox 12">
          <a:extLst>
            <a:ext uri="{FF2B5EF4-FFF2-40B4-BE49-F238E27FC236}">
              <a16:creationId xmlns:a16="http://schemas.microsoft.com/office/drawing/2014/main" id="{00000000-0008-0000-0D00-00000D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4" name="TextBox 13">
          <a:extLst>
            <a:ext uri="{FF2B5EF4-FFF2-40B4-BE49-F238E27FC236}">
              <a16:creationId xmlns:a16="http://schemas.microsoft.com/office/drawing/2014/main" id="{00000000-0008-0000-0D00-00000E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5" name="TextBox 14">
          <a:extLst>
            <a:ext uri="{FF2B5EF4-FFF2-40B4-BE49-F238E27FC236}">
              <a16:creationId xmlns:a16="http://schemas.microsoft.com/office/drawing/2014/main" id="{00000000-0008-0000-0D00-00000F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6" name="TextBox 15">
          <a:extLst>
            <a:ext uri="{FF2B5EF4-FFF2-40B4-BE49-F238E27FC236}">
              <a16:creationId xmlns:a16="http://schemas.microsoft.com/office/drawing/2014/main" id="{00000000-0008-0000-0D00-000010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7" name="TextBox 16">
          <a:extLst>
            <a:ext uri="{FF2B5EF4-FFF2-40B4-BE49-F238E27FC236}">
              <a16:creationId xmlns:a16="http://schemas.microsoft.com/office/drawing/2014/main" id="{00000000-0008-0000-0D00-000011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8" name="TextBox 17">
          <a:extLst>
            <a:ext uri="{FF2B5EF4-FFF2-40B4-BE49-F238E27FC236}">
              <a16:creationId xmlns:a16="http://schemas.microsoft.com/office/drawing/2014/main" id="{00000000-0008-0000-0D00-000012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9" name="TextBox 18">
          <a:extLst>
            <a:ext uri="{FF2B5EF4-FFF2-40B4-BE49-F238E27FC236}">
              <a16:creationId xmlns:a16="http://schemas.microsoft.com/office/drawing/2014/main" id="{00000000-0008-0000-0D00-00001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0" name="TextBox 19">
          <a:extLst>
            <a:ext uri="{FF2B5EF4-FFF2-40B4-BE49-F238E27FC236}">
              <a16:creationId xmlns:a16="http://schemas.microsoft.com/office/drawing/2014/main" id="{00000000-0008-0000-0D00-000014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1" name="TextBox 20">
          <a:extLst>
            <a:ext uri="{FF2B5EF4-FFF2-40B4-BE49-F238E27FC236}">
              <a16:creationId xmlns:a16="http://schemas.microsoft.com/office/drawing/2014/main" id="{00000000-0008-0000-0D00-00001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2" name="TextBox 21">
          <a:extLst>
            <a:ext uri="{FF2B5EF4-FFF2-40B4-BE49-F238E27FC236}">
              <a16:creationId xmlns:a16="http://schemas.microsoft.com/office/drawing/2014/main" id="{00000000-0008-0000-0D00-00001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3" name="TextBox 22">
          <a:extLst>
            <a:ext uri="{FF2B5EF4-FFF2-40B4-BE49-F238E27FC236}">
              <a16:creationId xmlns:a16="http://schemas.microsoft.com/office/drawing/2014/main" id="{00000000-0008-0000-0D00-00001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4" name="TextBox 23">
          <a:extLst>
            <a:ext uri="{FF2B5EF4-FFF2-40B4-BE49-F238E27FC236}">
              <a16:creationId xmlns:a16="http://schemas.microsoft.com/office/drawing/2014/main" id="{00000000-0008-0000-0D00-000018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5" name="TextBox 24">
          <a:extLst>
            <a:ext uri="{FF2B5EF4-FFF2-40B4-BE49-F238E27FC236}">
              <a16:creationId xmlns:a16="http://schemas.microsoft.com/office/drawing/2014/main" id="{00000000-0008-0000-0D00-00001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6" name="TextBox 25">
          <a:extLst>
            <a:ext uri="{FF2B5EF4-FFF2-40B4-BE49-F238E27FC236}">
              <a16:creationId xmlns:a16="http://schemas.microsoft.com/office/drawing/2014/main" id="{00000000-0008-0000-0D00-00001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7" name="TextBox 26">
          <a:extLst>
            <a:ext uri="{FF2B5EF4-FFF2-40B4-BE49-F238E27FC236}">
              <a16:creationId xmlns:a16="http://schemas.microsoft.com/office/drawing/2014/main" id="{00000000-0008-0000-0D00-00001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8" name="TextBox 27">
          <a:extLst>
            <a:ext uri="{FF2B5EF4-FFF2-40B4-BE49-F238E27FC236}">
              <a16:creationId xmlns:a16="http://schemas.microsoft.com/office/drawing/2014/main" id="{00000000-0008-0000-0D00-00001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9" name="TextBox 28">
          <a:extLst>
            <a:ext uri="{FF2B5EF4-FFF2-40B4-BE49-F238E27FC236}">
              <a16:creationId xmlns:a16="http://schemas.microsoft.com/office/drawing/2014/main" id="{00000000-0008-0000-0D00-00001D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0" name="TextBox 29">
          <a:extLst>
            <a:ext uri="{FF2B5EF4-FFF2-40B4-BE49-F238E27FC236}">
              <a16:creationId xmlns:a16="http://schemas.microsoft.com/office/drawing/2014/main" id="{00000000-0008-0000-0D00-00001E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1" name="TextBox 30">
          <a:extLst>
            <a:ext uri="{FF2B5EF4-FFF2-40B4-BE49-F238E27FC236}">
              <a16:creationId xmlns:a16="http://schemas.microsoft.com/office/drawing/2014/main" id="{00000000-0008-0000-0D00-00001F000000}"/>
            </a:ext>
          </a:extLst>
        </xdr:cNvPr>
        <xdr:cNvSpPr txBox="1"/>
      </xdr:nvSpPr>
      <xdr:spPr>
        <a:xfrm>
          <a:off x="4400550" y="28575"/>
          <a:ext cx="123825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2" name="TextBox 31">
          <a:extLst>
            <a:ext uri="{FF2B5EF4-FFF2-40B4-BE49-F238E27FC236}">
              <a16:creationId xmlns:a16="http://schemas.microsoft.com/office/drawing/2014/main" id="{00000000-0008-0000-0D00-000020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9</xdr:col>
      <xdr:colOff>9525</xdr:colOff>
      <xdr:row>0</xdr:row>
      <xdr:rowOff>123825</xdr:rowOff>
    </xdr:from>
    <xdr:to>
      <xdr:col>15</xdr:col>
      <xdr:colOff>76200</xdr:colOff>
      <xdr:row>4</xdr:row>
      <xdr:rowOff>333374</xdr:rowOff>
    </xdr:to>
    <xdr:sp macro="" textlink="">
      <xdr:nvSpPr>
        <xdr:cNvPr id="33" name="TextBox 32">
          <a:extLst>
            <a:ext uri="{FF2B5EF4-FFF2-40B4-BE49-F238E27FC236}">
              <a16:creationId xmlns:a16="http://schemas.microsoft.com/office/drawing/2014/main" id="{00000000-0008-0000-0D00-000021000000}"/>
            </a:ext>
          </a:extLst>
        </xdr:cNvPr>
        <xdr:cNvSpPr txBox="1"/>
      </xdr:nvSpPr>
      <xdr:spPr>
        <a:xfrm>
          <a:off x="9144000" y="123825"/>
          <a:ext cx="3971925" cy="1104899"/>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Evidence Rating Scale</a:t>
          </a:r>
        </a:p>
        <a:p>
          <a:r>
            <a:rPr lang="en-US" sz="1100"/>
            <a:t>0=None (None of the indicators were evident)</a:t>
          </a:r>
        </a:p>
        <a:p>
          <a:r>
            <a:rPr lang="en-US" sz="1100"/>
            <a:t>1=Weak</a:t>
          </a:r>
          <a:r>
            <a:rPr lang="en-US" sz="1100" baseline="0"/>
            <a:t> ( fewer than half the indicators are evident)</a:t>
          </a:r>
        </a:p>
        <a:p>
          <a:r>
            <a:rPr lang="en-US" sz="1100" baseline="0"/>
            <a:t>2=Moderate (Half to three-quarters of the indicators are evident)</a:t>
          </a:r>
        </a:p>
        <a:p>
          <a:r>
            <a:rPr lang="en-US" sz="1100" baseline="0"/>
            <a:t>3=Strong (At least three quarters of the indicators are evident)</a:t>
          </a:r>
        </a:p>
        <a:p>
          <a:endParaRPr lang="en-US" sz="1100"/>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4" name="TextBox 33">
          <a:extLst>
            <a:ext uri="{FF2B5EF4-FFF2-40B4-BE49-F238E27FC236}">
              <a16:creationId xmlns:a16="http://schemas.microsoft.com/office/drawing/2014/main" id="{00000000-0008-0000-0D00-000022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6" name="TextBox 35">
          <a:extLst>
            <a:ext uri="{FF2B5EF4-FFF2-40B4-BE49-F238E27FC236}">
              <a16:creationId xmlns:a16="http://schemas.microsoft.com/office/drawing/2014/main" id="{00000000-0008-0000-0D00-000024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7" name="TextBox 36">
          <a:extLst>
            <a:ext uri="{FF2B5EF4-FFF2-40B4-BE49-F238E27FC236}">
              <a16:creationId xmlns:a16="http://schemas.microsoft.com/office/drawing/2014/main" id="{00000000-0008-0000-0D00-00002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8" name="TextBox 37">
          <a:extLst>
            <a:ext uri="{FF2B5EF4-FFF2-40B4-BE49-F238E27FC236}">
              <a16:creationId xmlns:a16="http://schemas.microsoft.com/office/drawing/2014/main" id="{00000000-0008-0000-0D00-00002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9" name="TextBox 38">
          <a:extLst>
            <a:ext uri="{FF2B5EF4-FFF2-40B4-BE49-F238E27FC236}">
              <a16:creationId xmlns:a16="http://schemas.microsoft.com/office/drawing/2014/main" id="{00000000-0008-0000-0D00-00002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0" name="TextBox 39">
          <a:extLst>
            <a:ext uri="{FF2B5EF4-FFF2-40B4-BE49-F238E27FC236}">
              <a16:creationId xmlns:a16="http://schemas.microsoft.com/office/drawing/2014/main" id="{00000000-0008-0000-0D00-000028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1" name="TextBox 40">
          <a:extLst>
            <a:ext uri="{FF2B5EF4-FFF2-40B4-BE49-F238E27FC236}">
              <a16:creationId xmlns:a16="http://schemas.microsoft.com/office/drawing/2014/main" id="{00000000-0008-0000-0D00-00002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2" name="TextBox 41">
          <a:extLst>
            <a:ext uri="{FF2B5EF4-FFF2-40B4-BE49-F238E27FC236}">
              <a16:creationId xmlns:a16="http://schemas.microsoft.com/office/drawing/2014/main" id="{00000000-0008-0000-0D00-00002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3" name="TextBox 42">
          <a:extLst>
            <a:ext uri="{FF2B5EF4-FFF2-40B4-BE49-F238E27FC236}">
              <a16:creationId xmlns:a16="http://schemas.microsoft.com/office/drawing/2014/main" id="{00000000-0008-0000-0D00-00002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4" name="TextBox 43">
          <a:extLst>
            <a:ext uri="{FF2B5EF4-FFF2-40B4-BE49-F238E27FC236}">
              <a16:creationId xmlns:a16="http://schemas.microsoft.com/office/drawing/2014/main" id="{00000000-0008-0000-0D00-00002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5" name="TextBox 44">
          <a:extLst>
            <a:ext uri="{FF2B5EF4-FFF2-40B4-BE49-F238E27FC236}">
              <a16:creationId xmlns:a16="http://schemas.microsoft.com/office/drawing/2014/main" id="{00000000-0008-0000-0D00-00002D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6" name="TextBox 45">
          <a:extLst>
            <a:ext uri="{FF2B5EF4-FFF2-40B4-BE49-F238E27FC236}">
              <a16:creationId xmlns:a16="http://schemas.microsoft.com/office/drawing/2014/main" id="{00000000-0008-0000-0D00-00002E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7" name="TextBox 46">
          <a:extLst>
            <a:ext uri="{FF2B5EF4-FFF2-40B4-BE49-F238E27FC236}">
              <a16:creationId xmlns:a16="http://schemas.microsoft.com/office/drawing/2014/main" id="{00000000-0008-0000-0D00-00002F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8" name="TextBox 47">
          <a:extLst>
            <a:ext uri="{FF2B5EF4-FFF2-40B4-BE49-F238E27FC236}">
              <a16:creationId xmlns:a16="http://schemas.microsoft.com/office/drawing/2014/main" id="{00000000-0008-0000-0D00-000030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9" name="TextBox 48">
          <a:extLst>
            <a:ext uri="{FF2B5EF4-FFF2-40B4-BE49-F238E27FC236}">
              <a16:creationId xmlns:a16="http://schemas.microsoft.com/office/drawing/2014/main" id="{00000000-0008-0000-0D00-000031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0" name="TextBox 49">
          <a:extLst>
            <a:ext uri="{FF2B5EF4-FFF2-40B4-BE49-F238E27FC236}">
              <a16:creationId xmlns:a16="http://schemas.microsoft.com/office/drawing/2014/main" id="{00000000-0008-0000-0D00-000032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1" name="TextBox 50">
          <a:extLst>
            <a:ext uri="{FF2B5EF4-FFF2-40B4-BE49-F238E27FC236}">
              <a16:creationId xmlns:a16="http://schemas.microsoft.com/office/drawing/2014/main" id="{00000000-0008-0000-0D00-00003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2" name="TextBox 51">
          <a:extLst>
            <a:ext uri="{FF2B5EF4-FFF2-40B4-BE49-F238E27FC236}">
              <a16:creationId xmlns:a16="http://schemas.microsoft.com/office/drawing/2014/main" id="{00000000-0008-0000-0D00-000034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3" name="TextBox 52">
          <a:extLst>
            <a:ext uri="{FF2B5EF4-FFF2-40B4-BE49-F238E27FC236}">
              <a16:creationId xmlns:a16="http://schemas.microsoft.com/office/drawing/2014/main" id="{00000000-0008-0000-0D00-00003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4" name="TextBox 53">
          <a:extLst>
            <a:ext uri="{FF2B5EF4-FFF2-40B4-BE49-F238E27FC236}">
              <a16:creationId xmlns:a16="http://schemas.microsoft.com/office/drawing/2014/main" id="{00000000-0008-0000-0D00-00003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5" name="TextBox 54">
          <a:extLst>
            <a:ext uri="{FF2B5EF4-FFF2-40B4-BE49-F238E27FC236}">
              <a16:creationId xmlns:a16="http://schemas.microsoft.com/office/drawing/2014/main" id="{00000000-0008-0000-0D00-00003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6" name="TextBox 55">
          <a:extLst>
            <a:ext uri="{FF2B5EF4-FFF2-40B4-BE49-F238E27FC236}">
              <a16:creationId xmlns:a16="http://schemas.microsoft.com/office/drawing/2014/main" id="{00000000-0008-0000-0D00-000038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7" name="TextBox 56">
          <a:extLst>
            <a:ext uri="{FF2B5EF4-FFF2-40B4-BE49-F238E27FC236}">
              <a16:creationId xmlns:a16="http://schemas.microsoft.com/office/drawing/2014/main" id="{00000000-0008-0000-0D00-00003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8" name="TextBox 57">
          <a:extLst>
            <a:ext uri="{FF2B5EF4-FFF2-40B4-BE49-F238E27FC236}">
              <a16:creationId xmlns:a16="http://schemas.microsoft.com/office/drawing/2014/main" id="{00000000-0008-0000-0D00-00003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9" name="TextBox 58">
          <a:extLst>
            <a:ext uri="{FF2B5EF4-FFF2-40B4-BE49-F238E27FC236}">
              <a16:creationId xmlns:a16="http://schemas.microsoft.com/office/drawing/2014/main" id="{00000000-0008-0000-0D00-00003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0" name="TextBox 59">
          <a:extLst>
            <a:ext uri="{FF2B5EF4-FFF2-40B4-BE49-F238E27FC236}">
              <a16:creationId xmlns:a16="http://schemas.microsoft.com/office/drawing/2014/main" id="{00000000-0008-0000-0D00-00003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1" name="TextBox 60">
          <a:extLst>
            <a:ext uri="{FF2B5EF4-FFF2-40B4-BE49-F238E27FC236}">
              <a16:creationId xmlns:a16="http://schemas.microsoft.com/office/drawing/2014/main" id="{00000000-0008-0000-0D00-00003D000000}"/>
            </a:ext>
          </a:extLst>
        </xdr:cNvPr>
        <xdr:cNvSpPr txBox="1"/>
      </xdr:nvSpPr>
      <xdr:spPr>
        <a:xfrm>
          <a:off x="4400550" y="28575"/>
          <a:ext cx="123825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2" name="TextBox 61">
          <a:extLst>
            <a:ext uri="{FF2B5EF4-FFF2-40B4-BE49-F238E27FC236}">
              <a16:creationId xmlns:a16="http://schemas.microsoft.com/office/drawing/2014/main" id="{00000000-0008-0000-0D00-00003E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3" name="TextBox 62">
          <a:extLst>
            <a:ext uri="{FF2B5EF4-FFF2-40B4-BE49-F238E27FC236}">
              <a16:creationId xmlns:a16="http://schemas.microsoft.com/office/drawing/2014/main" id="{00000000-0008-0000-0D00-00003F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5" name="TextBox 64">
          <a:extLst>
            <a:ext uri="{FF2B5EF4-FFF2-40B4-BE49-F238E27FC236}">
              <a16:creationId xmlns:a16="http://schemas.microsoft.com/office/drawing/2014/main" id="{00000000-0008-0000-0D00-000041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9</xdr:col>
      <xdr:colOff>9525</xdr:colOff>
      <xdr:row>0</xdr:row>
      <xdr:rowOff>123825</xdr:rowOff>
    </xdr:from>
    <xdr:to>
      <xdr:col>15</xdr:col>
      <xdr:colOff>76200</xdr:colOff>
      <xdr:row>4</xdr:row>
      <xdr:rowOff>333374</xdr:rowOff>
    </xdr:to>
    <xdr:sp macro="" textlink="">
      <xdr:nvSpPr>
        <xdr:cNvPr id="66" name="TextBox 65">
          <a:extLst>
            <a:ext uri="{FF2B5EF4-FFF2-40B4-BE49-F238E27FC236}">
              <a16:creationId xmlns:a16="http://schemas.microsoft.com/office/drawing/2014/main" id="{00000000-0008-0000-0D00-000042000000}"/>
            </a:ext>
          </a:extLst>
        </xdr:cNvPr>
        <xdr:cNvSpPr txBox="1"/>
      </xdr:nvSpPr>
      <xdr:spPr>
        <a:xfrm>
          <a:off x="9144000" y="123825"/>
          <a:ext cx="3971925" cy="1104899"/>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Evidence Rating Scale</a:t>
          </a:r>
        </a:p>
        <a:p>
          <a:r>
            <a:rPr lang="en-US" sz="1100"/>
            <a:t>0=None (None of the indicators were evident)</a:t>
          </a:r>
        </a:p>
        <a:p>
          <a:r>
            <a:rPr lang="en-US" sz="1100"/>
            <a:t>1=Weak</a:t>
          </a:r>
          <a:r>
            <a:rPr lang="en-US" sz="1100" baseline="0"/>
            <a:t> ( fewer than half the indicators are evident)</a:t>
          </a:r>
        </a:p>
        <a:p>
          <a:r>
            <a:rPr lang="en-US" sz="1100" baseline="0"/>
            <a:t>2=Moderate (Half to three-quarters of the indicators are evident)</a:t>
          </a:r>
        </a:p>
        <a:p>
          <a:r>
            <a:rPr lang="en-US" sz="1100" baseline="0"/>
            <a:t>3=Strong (At least three quarters of the indicators are evident)</a:t>
          </a:r>
        </a:p>
        <a:p>
          <a:endParaRPr lang="en-US" sz="1100"/>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7" name="TextBox 66">
          <a:extLst>
            <a:ext uri="{FF2B5EF4-FFF2-40B4-BE49-F238E27FC236}">
              <a16:creationId xmlns:a16="http://schemas.microsoft.com/office/drawing/2014/main" id="{00000000-0008-0000-0D00-00004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8" name="TextBox 67">
          <a:extLst>
            <a:ext uri="{FF2B5EF4-FFF2-40B4-BE49-F238E27FC236}">
              <a16:creationId xmlns:a16="http://schemas.microsoft.com/office/drawing/2014/main" id="{00000000-0008-0000-0D00-000044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9" name="TextBox 68">
          <a:extLst>
            <a:ext uri="{FF2B5EF4-FFF2-40B4-BE49-F238E27FC236}">
              <a16:creationId xmlns:a16="http://schemas.microsoft.com/office/drawing/2014/main" id="{00000000-0008-0000-0D00-00004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70" name="TextBox 69">
          <a:extLst>
            <a:ext uri="{FF2B5EF4-FFF2-40B4-BE49-F238E27FC236}">
              <a16:creationId xmlns:a16="http://schemas.microsoft.com/office/drawing/2014/main" id="{00000000-0008-0000-0D00-00004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71" name="TextBox 70">
          <a:extLst>
            <a:ext uri="{FF2B5EF4-FFF2-40B4-BE49-F238E27FC236}">
              <a16:creationId xmlns:a16="http://schemas.microsoft.com/office/drawing/2014/main" id="{00000000-0008-0000-0D00-00004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72" name="TextBox 71">
          <a:extLst>
            <a:ext uri="{FF2B5EF4-FFF2-40B4-BE49-F238E27FC236}">
              <a16:creationId xmlns:a16="http://schemas.microsoft.com/office/drawing/2014/main" id="{00000000-0008-0000-0D00-000048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73" name="TextBox 72">
          <a:extLst>
            <a:ext uri="{FF2B5EF4-FFF2-40B4-BE49-F238E27FC236}">
              <a16:creationId xmlns:a16="http://schemas.microsoft.com/office/drawing/2014/main" id="{00000000-0008-0000-0D00-00004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74" name="TextBox 73">
          <a:extLst>
            <a:ext uri="{FF2B5EF4-FFF2-40B4-BE49-F238E27FC236}">
              <a16:creationId xmlns:a16="http://schemas.microsoft.com/office/drawing/2014/main" id="{00000000-0008-0000-0D00-00004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75" name="TextBox 74">
          <a:extLst>
            <a:ext uri="{FF2B5EF4-FFF2-40B4-BE49-F238E27FC236}">
              <a16:creationId xmlns:a16="http://schemas.microsoft.com/office/drawing/2014/main" id="{00000000-0008-0000-0D00-00004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76" name="TextBox 75">
          <a:extLst>
            <a:ext uri="{FF2B5EF4-FFF2-40B4-BE49-F238E27FC236}">
              <a16:creationId xmlns:a16="http://schemas.microsoft.com/office/drawing/2014/main" id="{00000000-0008-0000-0D00-00004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77" name="TextBox 76">
          <a:extLst>
            <a:ext uri="{FF2B5EF4-FFF2-40B4-BE49-F238E27FC236}">
              <a16:creationId xmlns:a16="http://schemas.microsoft.com/office/drawing/2014/main" id="{00000000-0008-0000-0D00-00004D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78" name="TextBox 77">
          <a:extLst>
            <a:ext uri="{FF2B5EF4-FFF2-40B4-BE49-F238E27FC236}">
              <a16:creationId xmlns:a16="http://schemas.microsoft.com/office/drawing/2014/main" id="{00000000-0008-0000-0D00-00004E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79" name="TextBox 78">
          <a:extLst>
            <a:ext uri="{FF2B5EF4-FFF2-40B4-BE49-F238E27FC236}">
              <a16:creationId xmlns:a16="http://schemas.microsoft.com/office/drawing/2014/main" id="{00000000-0008-0000-0D00-00004F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80" name="TextBox 79">
          <a:extLst>
            <a:ext uri="{FF2B5EF4-FFF2-40B4-BE49-F238E27FC236}">
              <a16:creationId xmlns:a16="http://schemas.microsoft.com/office/drawing/2014/main" id="{00000000-0008-0000-0D00-000050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81" name="TextBox 80">
          <a:extLst>
            <a:ext uri="{FF2B5EF4-FFF2-40B4-BE49-F238E27FC236}">
              <a16:creationId xmlns:a16="http://schemas.microsoft.com/office/drawing/2014/main" id="{00000000-0008-0000-0D00-000051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82" name="TextBox 81">
          <a:extLst>
            <a:ext uri="{FF2B5EF4-FFF2-40B4-BE49-F238E27FC236}">
              <a16:creationId xmlns:a16="http://schemas.microsoft.com/office/drawing/2014/main" id="{00000000-0008-0000-0D00-000052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83" name="TextBox 82">
          <a:extLst>
            <a:ext uri="{FF2B5EF4-FFF2-40B4-BE49-F238E27FC236}">
              <a16:creationId xmlns:a16="http://schemas.microsoft.com/office/drawing/2014/main" id="{00000000-0008-0000-0D00-00005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84" name="TextBox 83">
          <a:extLst>
            <a:ext uri="{FF2B5EF4-FFF2-40B4-BE49-F238E27FC236}">
              <a16:creationId xmlns:a16="http://schemas.microsoft.com/office/drawing/2014/main" id="{00000000-0008-0000-0D00-000054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85" name="TextBox 84">
          <a:extLst>
            <a:ext uri="{FF2B5EF4-FFF2-40B4-BE49-F238E27FC236}">
              <a16:creationId xmlns:a16="http://schemas.microsoft.com/office/drawing/2014/main" id="{00000000-0008-0000-0D00-00005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86" name="TextBox 85">
          <a:extLst>
            <a:ext uri="{FF2B5EF4-FFF2-40B4-BE49-F238E27FC236}">
              <a16:creationId xmlns:a16="http://schemas.microsoft.com/office/drawing/2014/main" id="{00000000-0008-0000-0D00-00005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87" name="TextBox 86">
          <a:extLst>
            <a:ext uri="{FF2B5EF4-FFF2-40B4-BE49-F238E27FC236}">
              <a16:creationId xmlns:a16="http://schemas.microsoft.com/office/drawing/2014/main" id="{00000000-0008-0000-0D00-00005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88" name="TextBox 87">
          <a:extLst>
            <a:ext uri="{FF2B5EF4-FFF2-40B4-BE49-F238E27FC236}">
              <a16:creationId xmlns:a16="http://schemas.microsoft.com/office/drawing/2014/main" id="{00000000-0008-0000-0D00-000058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89" name="TextBox 88">
          <a:extLst>
            <a:ext uri="{FF2B5EF4-FFF2-40B4-BE49-F238E27FC236}">
              <a16:creationId xmlns:a16="http://schemas.microsoft.com/office/drawing/2014/main" id="{00000000-0008-0000-0D00-00005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90" name="TextBox 89">
          <a:extLst>
            <a:ext uri="{FF2B5EF4-FFF2-40B4-BE49-F238E27FC236}">
              <a16:creationId xmlns:a16="http://schemas.microsoft.com/office/drawing/2014/main" id="{00000000-0008-0000-0D00-00005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91" name="TextBox 90">
          <a:extLst>
            <a:ext uri="{FF2B5EF4-FFF2-40B4-BE49-F238E27FC236}">
              <a16:creationId xmlns:a16="http://schemas.microsoft.com/office/drawing/2014/main" id="{00000000-0008-0000-0D00-00005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92" name="TextBox 91">
          <a:extLst>
            <a:ext uri="{FF2B5EF4-FFF2-40B4-BE49-F238E27FC236}">
              <a16:creationId xmlns:a16="http://schemas.microsoft.com/office/drawing/2014/main" id="{00000000-0008-0000-0D00-00005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93" name="TextBox 92">
          <a:extLst>
            <a:ext uri="{FF2B5EF4-FFF2-40B4-BE49-F238E27FC236}">
              <a16:creationId xmlns:a16="http://schemas.microsoft.com/office/drawing/2014/main" id="{00000000-0008-0000-0D00-00005D000000}"/>
            </a:ext>
          </a:extLst>
        </xdr:cNvPr>
        <xdr:cNvSpPr txBox="1"/>
      </xdr:nvSpPr>
      <xdr:spPr>
        <a:xfrm>
          <a:off x="4400550" y="28575"/>
          <a:ext cx="123825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19050</xdr:colOff>
      <xdr:row>0</xdr:row>
      <xdr:rowOff>28575</xdr:rowOff>
    </xdr:from>
    <xdr:to>
      <xdr:col>5</xdr:col>
      <xdr:colOff>38100</xdr:colOff>
      <xdr:row>1</xdr:row>
      <xdr:rowOff>0</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9</xdr:col>
      <xdr:colOff>9525</xdr:colOff>
      <xdr:row>0</xdr:row>
      <xdr:rowOff>123825</xdr:rowOff>
    </xdr:from>
    <xdr:to>
      <xdr:col>15</xdr:col>
      <xdr:colOff>76200</xdr:colOff>
      <xdr:row>4</xdr:row>
      <xdr:rowOff>333374</xdr:rowOff>
    </xdr:to>
    <xdr:sp macro="" textlink="">
      <xdr:nvSpPr>
        <xdr:cNvPr id="4" name="TextBox 3">
          <a:extLst>
            <a:ext uri="{FF2B5EF4-FFF2-40B4-BE49-F238E27FC236}">
              <a16:creationId xmlns:a16="http://schemas.microsoft.com/office/drawing/2014/main" id="{00000000-0008-0000-0E00-000004000000}"/>
            </a:ext>
          </a:extLst>
        </xdr:cNvPr>
        <xdr:cNvSpPr txBox="1"/>
      </xdr:nvSpPr>
      <xdr:spPr>
        <a:xfrm>
          <a:off x="8734425" y="123825"/>
          <a:ext cx="3971925" cy="1104899"/>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Evidence Rating Scale</a:t>
          </a:r>
        </a:p>
        <a:p>
          <a:r>
            <a:rPr lang="en-US" sz="1100"/>
            <a:t>0=None (None of the indicators were evident)</a:t>
          </a:r>
        </a:p>
        <a:p>
          <a:r>
            <a:rPr lang="en-US" sz="1100"/>
            <a:t>1=Weak</a:t>
          </a:r>
          <a:r>
            <a:rPr lang="en-US" sz="1100" baseline="0"/>
            <a:t> ( fewer than half the indicators are evident)</a:t>
          </a:r>
        </a:p>
        <a:p>
          <a:r>
            <a:rPr lang="en-US" sz="1100" baseline="0"/>
            <a:t>2=Moderate (Half to three-quarters of the indicators are evident)</a:t>
          </a:r>
        </a:p>
        <a:p>
          <a:r>
            <a:rPr lang="en-US" sz="1100" baseline="0"/>
            <a:t>3=Strong (At least three quarters of the indicators are evident)</a:t>
          </a:r>
        </a:p>
        <a:p>
          <a:endParaRPr lang="en-US" sz="1100"/>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12</xdr:col>
      <xdr:colOff>557212</xdr:colOff>
      <xdr:row>8</xdr:row>
      <xdr:rowOff>247650</xdr:rowOff>
    </xdr:from>
    <xdr:to>
      <xdr:col>20</xdr:col>
      <xdr:colOff>252412</xdr:colOff>
      <xdr:row>16</xdr:row>
      <xdr:rowOff>123825</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0</xdr:row>
      <xdr:rowOff>28575</xdr:rowOff>
    </xdr:from>
    <xdr:to>
      <xdr:col>5</xdr:col>
      <xdr:colOff>38100</xdr:colOff>
      <xdr:row>1</xdr:row>
      <xdr:rowOff>0</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7" name="TextBox 6">
          <a:extLst>
            <a:ext uri="{FF2B5EF4-FFF2-40B4-BE49-F238E27FC236}">
              <a16:creationId xmlns:a16="http://schemas.microsoft.com/office/drawing/2014/main" id="{00000000-0008-0000-0E00-00000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9" name="TextBox 8">
          <a:extLst>
            <a:ext uri="{FF2B5EF4-FFF2-40B4-BE49-F238E27FC236}">
              <a16:creationId xmlns:a16="http://schemas.microsoft.com/office/drawing/2014/main" id="{00000000-0008-0000-0E00-00000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0" name="TextBox 9">
          <a:extLst>
            <a:ext uri="{FF2B5EF4-FFF2-40B4-BE49-F238E27FC236}">
              <a16:creationId xmlns:a16="http://schemas.microsoft.com/office/drawing/2014/main" id="{00000000-0008-0000-0E00-00000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1" name="TextBox 10">
          <a:extLst>
            <a:ext uri="{FF2B5EF4-FFF2-40B4-BE49-F238E27FC236}">
              <a16:creationId xmlns:a16="http://schemas.microsoft.com/office/drawing/2014/main" id="{00000000-0008-0000-0E00-00000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3" name="TextBox 12">
          <a:extLst>
            <a:ext uri="{FF2B5EF4-FFF2-40B4-BE49-F238E27FC236}">
              <a16:creationId xmlns:a16="http://schemas.microsoft.com/office/drawing/2014/main" id="{00000000-0008-0000-0E00-00000D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4" name="TextBox 13">
          <a:extLst>
            <a:ext uri="{FF2B5EF4-FFF2-40B4-BE49-F238E27FC236}">
              <a16:creationId xmlns:a16="http://schemas.microsoft.com/office/drawing/2014/main" id="{00000000-0008-0000-0E00-00000E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5" name="TextBox 14">
          <a:extLst>
            <a:ext uri="{FF2B5EF4-FFF2-40B4-BE49-F238E27FC236}">
              <a16:creationId xmlns:a16="http://schemas.microsoft.com/office/drawing/2014/main" id="{00000000-0008-0000-0E00-00000F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6" name="TextBox 15">
          <a:extLst>
            <a:ext uri="{FF2B5EF4-FFF2-40B4-BE49-F238E27FC236}">
              <a16:creationId xmlns:a16="http://schemas.microsoft.com/office/drawing/2014/main" id="{00000000-0008-0000-0E00-000010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7" name="TextBox 16">
          <a:extLst>
            <a:ext uri="{FF2B5EF4-FFF2-40B4-BE49-F238E27FC236}">
              <a16:creationId xmlns:a16="http://schemas.microsoft.com/office/drawing/2014/main" id="{00000000-0008-0000-0E00-000011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8" name="TextBox 17">
          <a:extLst>
            <a:ext uri="{FF2B5EF4-FFF2-40B4-BE49-F238E27FC236}">
              <a16:creationId xmlns:a16="http://schemas.microsoft.com/office/drawing/2014/main" id="{00000000-0008-0000-0E00-000012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9" name="TextBox 18">
          <a:extLst>
            <a:ext uri="{FF2B5EF4-FFF2-40B4-BE49-F238E27FC236}">
              <a16:creationId xmlns:a16="http://schemas.microsoft.com/office/drawing/2014/main" id="{00000000-0008-0000-0E00-00001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0" name="TextBox 19">
          <a:extLst>
            <a:ext uri="{FF2B5EF4-FFF2-40B4-BE49-F238E27FC236}">
              <a16:creationId xmlns:a16="http://schemas.microsoft.com/office/drawing/2014/main" id="{00000000-0008-0000-0E00-000014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1" name="TextBox 20">
          <a:extLst>
            <a:ext uri="{FF2B5EF4-FFF2-40B4-BE49-F238E27FC236}">
              <a16:creationId xmlns:a16="http://schemas.microsoft.com/office/drawing/2014/main" id="{00000000-0008-0000-0E00-00001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2" name="TextBox 21">
          <a:extLst>
            <a:ext uri="{FF2B5EF4-FFF2-40B4-BE49-F238E27FC236}">
              <a16:creationId xmlns:a16="http://schemas.microsoft.com/office/drawing/2014/main" id="{00000000-0008-0000-0E00-00001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3" name="TextBox 22">
          <a:extLst>
            <a:ext uri="{FF2B5EF4-FFF2-40B4-BE49-F238E27FC236}">
              <a16:creationId xmlns:a16="http://schemas.microsoft.com/office/drawing/2014/main" id="{00000000-0008-0000-0E00-00001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4" name="TextBox 23">
          <a:extLst>
            <a:ext uri="{FF2B5EF4-FFF2-40B4-BE49-F238E27FC236}">
              <a16:creationId xmlns:a16="http://schemas.microsoft.com/office/drawing/2014/main" id="{00000000-0008-0000-0E00-000018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5" name="TextBox 24">
          <a:extLst>
            <a:ext uri="{FF2B5EF4-FFF2-40B4-BE49-F238E27FC236}">
              <a16:creationId xmlns:a16="http://schemas.microsoft.com/office/drawing/2014/main" id="{00000000-0008-0000-0E00-00001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6" name="TextBox 25">
          <a:extLst>
            <a:ext uri="{FF2B5EF4-FFF2-40B4-BE49-F238E27FC236}">
              <a16:creationId xmlns:a16="http://schemas.microsoft.com/office/drawing/2014/main" id="{00000000-0008-0000-0E00-00001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7" name="TextBox 26">
          <a:extLst>
            <a:ext uri="{FF2B5EF4-FFF2-40B4-BE49-F238E27FC236}">
              <a16:creationId xmlns:a16="http://schemas.microsoft.com/office/drawing/2014/main" id="{00000000-0008-0000-0E00-00001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8" name="TextBox 27">
          <a:extLst>
            <a:ext uri="{FF2B5EF4-FFF2-40B4-BE49-F238E27FC236}">
              <a16:creationId xmlns:a16="http://schemas.microsoft.com/office/drawing/2014/main" id="{00000000-0008-0000-0E00-00001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9" name="TextBox 28">
          <a:extLst>
            <a:ext uri="{FF2B5EF4-FFF2-40B4-BE49-F238E27FC236}">
              <a16:creationId xmlns:a16="http://schemas.microsoft.com/office/drawing/2014/main" id="{00000000-0008-0000-0E00-00001D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0" name="TextBox 29">
          <a:extLst>
            <a:ext uri="{FF2B5EF4-FFF2-40B4-BE49-F238E27FC236}">
              <a16:creationId xmlns:a16="http://schemas.microsoft.com/office/drawing/2014/main" id="{00000000-0008-0000-0E00-00001E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1" name="TextBox 30">
          <a:extLst>
            <a:ext uri="{FF2B5EF4-FFF2-40B4-BE49-F238E27FC236}">
              <a16:creationId xmlns:a16="http://schemas.microsoft.com/office/drawing/2014/main" id="{00000000-0008-0000-0E00-00001F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2" name="TextBox 31">
          <a:extLst>
            <a:ext uri="{FF2B5EF4-FFF2-40B4-BE49-F238E27FC236}">
              <a16:creationId xmlns:a16="http://schemas.microsoft.com/office/drawing/2014/main" id="{00000000-0008-0000-0E00-000020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3" name="TextBox 32">
          <a:extLst>
            <a:ext uri="{FF2B5EF4-FFF2-40B4-BE49-F238E27FC236}">
              <a16:creationId xmlns:a16="http://schemas.microsoft.com/office/drawing/2014/main" id="{00000000-0008-0000-0E00-000021000000}"/>
            </a:ext>
          </a:extLst>
        </xdr:cNvPr>
        <xdr:cNvSpPr txBox="1"/>
      </xdr:nvSpPr>
      <xdr:spPr>
        <a:xfrm>
          <a:off x="4400550" y="28575"/>
          <a:ext cx="123825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4" name="TextBox 33">
          <a:extLst>
            <a:ext uri="{FF2B5EF4-FFF2-40B4-BE49-F238E27FC236}">
              <a16:creationId xmlns:a16="http://schemas.microsoft.com/office/drawing/2014/main" id="{00000000-0008-0000-0E00-000022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5" name="TextBox 34">
          <a:extLst>
            <a:ext uri="{FF2B5EF4-FFF2-40B4-BE49-F238E27FC236}">
              <a16:creationId xmlns:a16="http://schemas.microsoft.com/office/drawing/2014/main" id="{00000000-0008-0000-0E00-00002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7" name="TextBox 36">
          <a:extLst>
            <a:ext uri="{FF2B5EF4-FFF2-40B4-BE49-F238E27FC236}">
              <a16:creationId xmlns:a16="http://schemas.microsoft.com/office/drawing/2014/main" id="{00000000-0008-0000-0E00-00002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9</xdr:col>
      <xdr:colOff>9525</xdr:colOff>
      <xdr:row>0</xdr:row>
      <xdr:rowOff>123825</xdr:rowOff>
    </xdr:from>
    <xdr:to>
      <xdr:col>15</xdr:col>
      <xdr:colOff>76200</xdr:colOff>
      <xdr:row>4</xdr:row>
      <xdr:rowOff>333374</xdr:rowOff>
    </xdr:to>
    <xdr:sp macro="" textlink="">
      <xdr:nvSpPr>
        <xdr:cNvPr id="38" name="TextBox 37">
          <a:extLst>
            <a:ext uri="{FF2B5EF4-FFF2-40B4-BE49-F238E27FC236}">
              <a16:creationId xmlns:a16="http://schemas.microsoft.com/office/drawing/2014/main" id="{00000000-0008-0000-0E00-000026000000}"/>
            </a:ext>
          </a:extLst>
        </xdr:cNvPr>
        <xdr:cNvSpPr txBox="1"/>
      </xdr:nvSpPr>
      <xdr:spPr>
        <a:xfrm>
          <a:off x="9144000" y="123825"/>
          <a:ext cx="3971925" cy="1104899"/>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Evidence Rating Scale</a:t>
          </a:r>
        </a:p>
        <a:p>
          <a:r>
            <a:rPr lang="en-US" sz="1100"/>
            <a:t>0=None (None of the indicators were evident)</a:t>
          </a:r>
        </a:p>
        <a:p>
          <a:r>
            <a:rPr lang="en-US" sz="1100"/>
            <a:t>1=Weak</a:t>
          </a:r>
          <a:r>
            <a:rPr lang="en-US" sz="1100" baseline="0"/>
            <a:t> ( fewer than half the indicators are evident)</a:t>
          </a:r>
        </a:p>
        <a:p>
          <a:r>
            <a:rPr lang="en-US" sz="1100" baseline="0"/>
            <a:t>2=Moderate (Half to three-quarters of the indicators are evident)</a:t>
          </a:r>
        </a:p>
        <a:p>
          <a:r>
            <a:rPr lang="en-US" sz="1100" baseline="0"/>
            <a:t>3=Strong (At least three quarters of the indicators are evident)</a:t>
          </a:r>
        </a:p>
        <a:p>
          <a:endParaRPr lang="en-US" sz="1100"/>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9" name="TextBox 38">
          <a:extLst>
            <a:ext uri="{FF2B5EF4-FFF2-40B4-BE49-F238E27FC236}">
              <a16:creationId xmlns:a16="http://schemas.microsoft.com/office/drawing/2014/main" id="{00000000-0008-0000-0E00-00002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0" name="TextBox 39">
          <a:extLst>
            <a:ext uri="{FF2B5EF4-FFF2-40B4-BE49-F238E27FC236}">
              <a16:creationId xmlns:a16="http://schemas.microsoft.com/office/drawing/2014/main" id="{00000000-0008-0000-0E00-000028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1" name="TextBox 40">
          <a:extLst>
            <a:ext uri="{FF2B5EF4-FFF2-40B4-BE49-F238E27FC236}">
              <a16:creationId xmlns:a16="http://schemas.microsoft.com/office/drawing/2014/main" id="{00000000-0008-0000-0E00-00002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2" name="TextBox 41">
          <a:extLst>
            <a:ext uri="{FF2B5EF4-FFF2-40B4-BE49-F238E27FC236}">
              <a16:creationId xmlns:a16="http://schemas.microsoft.com/office/drawing/2014/main" id="{00000000-0008-0000-0E00-00002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3" name="TextBox 42">
          <a:extLst>
            <a:ext uri="{FF2B5EF4-FFF2-40B4-BE49-F238E27FC236}">
              <a16:creationId xmlns:a16="http://schemas.microsoft.com/office/drawing/2014/main" id="{00000000-0008-0000-0E00-00002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4" name="TextBox 43">
          <a:extLst>
            <a:ext uri="{FF2B5EF4-FFF2-40B4-BE49-F238E27FC236}">
              <a16:creationId xmlns:a16="http://schemas.microsoft.com/office/drawing/2014/main" id="{00000000-0008-0000-0E00-00002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5" name="TextBox 44">
          <a:extLst>
            <a:ext uri="{FF2B5EF4-FFF2-40B4-BE49-F238E27FC236}">
              <a16:creationId xmlns:a16="http://schemas.microsoft.com/office/drawing/2014/main" id="{00000000-0008-0000-0E00-00002D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6" name="TextBox 45">
          <a:extLst>
            <a:ext uri="{FF2B5EF4-FFF2-40B4-BE49-F238E27FC236}">
              <a16:creationId xmlns:a16="http://schemas.microsoft.com/office/drawing/2014/main" id="{00000000-0008-0000-0E00-00002E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7" name="TextBox 46">
          <a:extLst>
            <a:ext uri="{FF2B5EF4-FFF2-40B4-BE49-F238E27FC236}">
              <a16:creationId xmlns:a16="http://schemas.microsoft.com/office/drawing/2014/main" id="{00000000-0008-0000-0E00-00002F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8" name="TextBox 47">
          <a:extLst>
            <a:ext uri="{FF2B5EF4-FFF2-40B4-BE49-F238E27FC236}">
              <a16:creationId xmlns:a16="http://schemas.microsoft.com/office/drawing/2014/main" id="{00000000-0008-0000-0E00-000030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9" name="TextBox 48">
          <a:extLst>
            <a:ext uri="{FF2B5EF4-FFF2-40B4-BE49-F238E27FC236}">
              <a16:creationId xmlns:a16="http://schemas.microsoft.com/office/drawing/2014/main" id="{00000000-0008-0000-0E00-000031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0" name="TextBox 49">
          <a:extLst>
            <a:ext uri="{FF2B5EF4-FFF2-40B4-BE49-F238E27FC236}">
              <a16:creationId xmlns:a16="http://schemas.microsoft.com/office/drawing/2014/main" id="{00000000-0008-0000-0E00-000032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1" name="TextBox 50">
          <a:extLst>
            <a:ext uri="{FF2B5EF4-FFF2-40B4-BE49-F238E27FC236}">
              <a16:creationId xmlns:a16="http://schemas.microsoft.com/office/drawing/2014/main" id="{00000000-0008-0000-0E00-00003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2" name="TextBox 51">
          <a:extLst>
            <a:ext uri="{FF2B5EF4-FFF2-40B4-BE49-F238E27FC236}">
              <a16:creationId xmlns:a16="http://schemas.microsoft.com/office/drawing/2014/main" id="{00000000-0008-0000-0E00-000034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3" name="TextBox 52">
          <a:extLst>
            <a:ext uri="{FF2B5EF4-FFF2-40B4-BE49-F238E27FC236}">
              <a16:creationId xmlns:a16="http://schemas.microsoft.com/office/drawing/2014/main" id="{00000000-0008-0000-0E00-00003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4" name="TextBox 53">
          <a:extLst>
            <a:ext uri="{FF2B5EF4-FFF2-40B4-BE49-F238E27FC236}">
              <a16:creationId xmlns:a16="http://schemas.microsoft.com/office/drawing/2014/main" id="{00000000-0008-0000-0E00-00003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5" name="TextBox 54">
          <a:extLst>
            <a:ext uri="{FF2B5EF4-FFF2-40B4-BE49-F238E27FC236}">
              <a16:creationId xmlns:a16="http://schemas.microsoft.com/office/drawing/2014/main" id="{00000000-0008-0000-0E00-00003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6" name="TextBox 55">
          <a:extLst>
            <a:ext uri="{FF2B5EF4-FFF2-40B4-BE49-F238E27FC236}">
              <a16:creationId xmlns:a16="http://schemas.microsoft.com/office/drawing/2014/main" id="{00000000-0008-0000-0E00-000038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7" name="TextBox 56">
          <a:extLst>
            <a:ext uri="{FF2B5EF4-FFF2-40B4-BE49-F238E27FC236}">
              <a16:creationId xmlns:a16="http://schemas.microsoft.com/office/drawing/2014/main" id="{00000000-0008-0000-0E00-00003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8" name="TextBox 57">
          <a:extLst>
            <a:ext uri="{FF2B5EF4-FFF2-40B4-BE49-F238E27FC236}">
              <a16:creationId xmlns:a16="http://schemas.microsoft.com/office/drawing/2014/main" id="{00000000-0008-0000-0E00-00003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9" name="TextBox 58">
          <a:extLst>
            <a:ext uri="{FF2B5EF4-FFF2-40B4-BE49-F238E27FC236}">
              <a16:creationId xmlns:a16="http://schemas.microsoft.com/office/drawing/2014/main" id="{00000000-0008-0000-0E00-00003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0" name="TextBox 59">
          <a:extLst>
            <a:ext uri="{FF2B5EF4-FFF2-40B4-BE49-F238E27FC236}">
              <a16:creationId xmlns:a16="http://schemas.microsoft.com/office/drawing/2014/main" id="{00000000-0008-0000-0E00-00003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1" name="TextBox 60">
          <a:extLst>
            <a:ext uri="{FF2B5EF4-FFF2-40B4-BE49-F238E27FC236}">
              <a16:creationId xmlns:a16="http://schemas.microsoft.com/office/drawing/2014/main" id="{00000000-0008-0000-0E00-00003D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2" name="TextBox 61">
          <a:extLst>
            <a:ext uri="{FF2B5EF4-FFF2-40B4-BE49-F238E27FC236}">
              <a16:creationId xmlns:a16="http://schemas.microsoft.com/office/drawing/2014/main" id="{00000000-0008-0000-0E00-00003E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3" name="TextBox 62">
          <a:extLst>
            <a:ext uri="{FF2B5EF4-FFF2-40B4-BE49-F238E27FC236}">
              <a16:creationId xmlns:a16="http://schemas.microsoft.com/office/drawing/2014/main" id="{00000000-0008-0000-0E00-00003F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4" name="TextBox 63">
          <a:extLst>
            <a:ext uri="{FF2B5EF4-FFF2-40B4-BE49-F238E27FC236}">
              <a16:creationId xmlns:a16="http://schemas.microsoft.com/office/drawing/2014/main" id="{00000000-0008-0000-0E00-000040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5" name="TextBox 64">
          <a:extLst>
            <a:ext uri="{FF2B5EF4-FFF2-40B4-BE49-F238E27FC236}">
              <a16:creationId xmlns:a16="http://schemas.microsoft.com/office/drawing/2014/main" id="{00000000-0008-0000-0E00-000041000000}"/>
            </a:ext>
          </a:extLst>
        </xdr:cNvPr>
        <xdr:cNvSpPr txBox="1"/>
      </xdr:nvSpPr>
      <xdr:spPr>
        <a:xfrm>
          <a:off x="4400550" y="28575"/>
          <a:ext cx="123825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19050</xdr:colOff>
      <xdr:row>0</xdr:row>
      <xdr:rowOff>28575</xdr:rowOff>
    </xdr:from>
    <xdr:to>
      <xdr:col>5</xdr:col>
      <xdr:colOff>38100</xdr:colOff>
      <xdr:row>1</xdr:row>
      <xdr:rowOff>0</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 name="TextBox 4">
          <a:extLst>
            <a:ext uri="{FF2B5EF4-FFF2-40B4-BE49-F238E27FC236}">
              <a16:creationId xmlns:a16="http://schemas.microsoft.com/office/drawing/2014/main" id="{00000000-0008-0000-0F00-00000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13</xdr:col>
      <xdr:colOff>14287</xdr:colOff>
      <xdr:row>9</xdr:row>
      <xdr:rowOff>0</xdr:rowOff>
    </xdr:from>
    <xdr:to>
      <xdr:col>20</xdr:col>
      <xdr:colOff>319087</xdr:colOff>
      <xdr:row>16</xdr:row>
      <xdr:rowOff>142875</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0</xdr:row>
      <xdr:rowOff>28575</xdr:rowOff>
    </xdr:from>
    <xdr:to>
      <xdr:col>5</xdr:col>
      <xdr:colOff>38100</xdr:colOff>
      <xdr:row>1</xdr:row>
      <xdr:rowOff>0</xdr:rowOff>
    </xdr:to>
    <xdr:sp macro="" textlink="">
      <xdr:nvSpPr>
        <xdr:cNvPr id="6" name="TextBox 5">
          <a:extLst>
            <a:ext uri="{FF2B5EF4-FFF2-40B4-BE49-F238E27FC236}">
              <a16:creationId xmlns:a16="http://schemas.microsoft.com/office/drawing/2014/main" id="{00000000-0008-0000-0F00-00000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9</xdr:col>
      <xdr:colOff>9525</xdr:colOff>
      <xdr:row>0</xdr:row>
      <xdr:rowOff>123825</xdr:rowOff>
    </xdr:from>
    <xdr:to>
      <xdr:col>15</xdr:col>
      <xdr:colOff>76200</xdr:colOff>
      <xdr:row>4</xdr:row>
      <xdr:rowOff>333374</xdr:rowOff>
    </xdr:to>
    <xdr:sp macro="" textlink="">
      <xdr:nvSpPr>
        <xdr:cNvPr id="7" name="TextBox 6">
          <a:extLst>
            <a:ext uri="{FF2B5EF4-FFF2-40B4-BE49-F238E27FC236}">
              <a16:creationId xmlns:a16="http://schemas.microsoft.com/office/drawing/2014/main" id="{00000000-0008-0000-0F00-000007000000}"/>
            </a:ext>
          </a:extLst>
        </xdr:cNvPr>
        <xdr:cNvSpPr txBox="1"/>
      </xdr:nvSpPr>
      <xdr:spPr>
        <a:xfrm>
          <a:off x="9144000" y="123825"/>
          <a:ext cx="3971925" cy="1104899"/>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Evidence Rating Scale</a:t>
          </a:r>
        </a:p>
        <a:p>
          <a:r>
            <a:rPr lang="en-US" sz="1100"/>
            <a:t>0=None (None of the indicators were evident)</a:t>
          </a:r>
        </a:p>
        <a:p>
          <a:r>
            <a:rPr lang="en-US" sz="1100"/>
            <a:t>1=Weak</a:t>
          </a:r>
          <a:r>
            <a:rPr lang="en-US" sz="1100" baseline="0"/>
            <a:t> ( fewer than half the indicators are evident)</a:t>
          </a:r>
        </a:p>
        <a:p>
          <a:r>
            <a:rPr lang="en-US" sz="1100" baseline="0"/>
            <a:t>2=Moderate (Half to three-quarters of the indicators are evident)</a:t>
          </a:r>
        </a:p>
        <a:p>
          <a:r>
            <a:rPr lang="en-US" sz="1100" baseline="0"/>
            <a:t>3=Strong (At least three quarters of the indicators are evident)</a:t>
          </a:r>
        </a:p>
        <a:p>
          <a:endParaRPr lang="en-US" sz="1100"/>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8" name="TextBox 7">
          <a:extLst>
            <a:ext uri="{FF2B5EF4-FFF2-40B4-BE49-F238E27FC236}">
              <a16:creationId xmlns:a16="http://schemas.microsoft.com/office/drawing/2014/main" id="{00000000-0008-0000-0F00-000008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0" name="TextBox 9">
          <a:extLst>
            <a:ext uri="{FF2B5EF4-FFF2-40B4-BE49-F238E27FC236}">
              <a16:creationId xmlns:a16="http://schemas.microsoft.com/office/drawing/2014/main" id="{00000000-0008-0000-0F00-00000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1" name="TextBox 10">
          <a:extLst>
            <a:ext uri="{FF2B5EF4-FFF2-40B4-BE49-F238E27FC236}">
              <a16:creationId xmlns:a16="http://schemas.microsoft.com/office/drawing/2014/main" id="{00000000-0008-0000-0F00-00000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2" name="TextBox 11">
          <a:extLst>
            <a:ext uri="{FF2B5EF4-FFF2-40B4-BE49-F238E27FC236}">
              <a16:creationId xmlns:a16="http://schemas.microsoft.com/office/drawing/2014/main" id="{00000000-0008-0000-0F00-00000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3" name="TextBox 12">
          <a:extLst>
            <a:ext uri="{FF2B5EF4-FFF2-40B4-BE49-F238E27FC236}">
              <a16:creationId xmlns:a16="http://schemas.microsoft.com/office/drawing/2014/main" id="{00000000-0008-0000-0F00-00000D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4" name="TextBox 13">
          <a:extLst>
            <a:ext uri="{FF2B5EF4-FFF2-40B4-BE49-F238E27FC236}">
              <a16:creationId xmlns:a16="http://schemas.microsoft.com/office/drawing/2014/main" id="{00000000-0008-0000-0F00-00000E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5" name="TextBox 14">
          <a:extLst>
            <a:ext uri="{FF2B5EF4-FFF2-40B4-BE49-F238E27FC236}">
              <a16:creationId xmlns:a16="http://schemas.microsoft.com/office/drawing/2014/main" id="{00000000-0008-0000-0F00-00000F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6" name="TextBox 15">
          <a:extLst>
            <a:ext uri="{FF2B5EF4-FFF2-40B4-BE49-F238E27FC236}">
              <a16:creationId xmlns:a16="http://schemas.microsoft.com/office/drawing/2014/main" id="{00000000-0008-0000-0F00-000010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7" name="TextBox 16">
          <a:extLst>
            <a:ext uri="{FF2B5EF4-FFF2-40B4-BE49-F238E27FC236}">
              <a16:creationId xmlns:a16="http://schemas.microsoft.com/office/drawing/2014/main" id="{00000000-0008-0000-0F00-000011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8" name="TextBox 17">
          <a:extLst>
            <a:ext uri="{FF2B5EF4-FFF2-40B4-BE49-F238E27FC236}">
              <a16:creationId xmlns:a16="http://schemas.microsoft.com/office/drawing/2014/main" id="{00000000-0008-0000-0F00-000012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9" name="TextBox 18">
          <a:extLst>
            <a:ext uri="{FF2B5EF4-FFF2-40B4-BE49-F238E27FC236}">
              <a16:creationId xmlns:a16="http://schemas.microsoft.com/office/drawing/2014/main" id="{00000000-0008-0000-0F00-00001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0" name="TextBox 19">
          <a:extLst>
            <a:ext uri="{FF2B5EF4-FFF2-40B4-BE49-F238E27FC236}">
              <a16:creationId xmlns:a16="http://schemas.microsoft.com/office/drawing/2014/main" id="{00000000-0008-0000-0F00-000014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1" name="TextBox 20">
          <a:extLst>
            <a:ext uri="{FF2B5EF4-FFF2-40B4-BE49-F238E27FC236}">
              <a16:creationId xmlns:a16="http://schemas.microsoft.com/office/drawing/2014/main" id="{00000000-0008-0000-0F00-00001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2" name="TextBox 21">
          <a:extLst>
            <a:ext uri="{FF2B5EF4-FFF2-40B4-BE49-F238E27FC236}">
              <a16:creationId xmlns:a16="http://schemas.microsoft.com/office/drawing/2014/main" id="{00000000-0008-0000-0F00-00001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3" name="TextBox 22">
          <a:extLst>
            <a:ext uri="{FF2B5EF4-FFF2-40B4-BE49-F238E27FC236}">
              <a16:creationId xmlns:a16="http://schemas.microsoft.com/office/drawing/2014/main" id="{00000000-0008-0000-0F00-00001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4" name="TextBox 23">
          <a:extLst>
            <a:ext uri="{FF2B5EF4-FFF2-40B4-BE49-F238E27FC236}">
              <a16:creationId xmlns:a16="http://schemas.microsoft.com/office/drawing/2014/main" id="{00000000-0008-0000-0F00-000018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5" name="TextBox 24">
          <a:extLst>
            <a:ext uri="{FF2B5EF4-FFF2-40B4-BE49-F238E27FC236}">
              <a16:creationId xmlns:a16="http://schemas.microsoft.com/office/drawing/2014/main" id="{00000000-0008-0000-0F00-00001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6" name="TextBox 25">
          <a:extLst>
            <a:ext uri="{FF2B5EF4-FFF2-40B4-BE49-F238E27FC236}">
              <a16:creationId xmlns:a16="http://schemas.microsoft.com/office/drawing/2014/main" id="{00000000-0008-0000-0F00-00001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7" name="TextBox 26">
          <a:extLst>
            <a:ext uri="{FF2B5EF4-FFF2-40B4-BE49-F238E27FC236}">
              <a16:creationId xmlns:a16="http://schemas.microsoft.com/office/drawing/2014/main" id="{00000000-0008-0000-0F00-00001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8" name="TextBox 27">
          <a:extLst>
            <a:ext uri="{FF2B5EF4-FFF2-40B4-BE49-F238E27FC236}">
              <a16:creationId xmlns:a16="http://schemas.microsoft.com/office/drawing/2014/main" id="{00000000-0008-0000-0F00-00001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9" name="TextBox 28">
          <a:extLst>
            <a:ext uri="{FF2B5EF4-FFF2-40B4-BE49-F238E27FC236}">
              <a16:creationId xmlns:a16="http://schemas.microsoft.com/office/drawing/2014/main" id="{00000000-0008-0000-0F00-00001D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0" name="TextBox 29">
          <a:extLst>
            <a:ext uri="{FF2B5EF4-FFF2-40B4-BE49-F238E27FC236}">
              <a16:creationId xmlns:a16="http://schemas.microsoft.com/office/drawing/2014/main" id="{00000000-0008-0000-0F00-00001E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1" name="TextBox 30">
          <a:extLst>
            <a:ext uri="{FF2B5EF4-FFF2-40B4-BE49-F238E27FC236}">
              <a16:creationId xmlns:a16="http://schemas.microsoft.com/office/drawing/2014/main" id="{00000000-0008-0000-0F00-00001F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2" name="TextBox 31">
          <a:extLst>
            <a:ext uri="{FF2B5EF4-FFF2-40B4-BE49-F238E27FC236}">
              <a16:creationId xmlns:a16="http://schemas.microsoft.com/office/drawing/2014/main" id="{00000000-0008-0000-0F00-000020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3" name="TextBox 32">
          <a:extLst>
            <a:ext uri="{FF2B5EF4-FFF2-40B4-BE49-F238E27FC236}">
              <a16:creationId xmlns:a16="http://schemas.microsoft.com/office/drawing/2014/main" id="{00000000-0008-0000-0F00-000021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4" name="TextBox 33">
          <a:extLst>
            <a:ext uri="{FF2B5EF4-FFF2-40B4-BE49-F238E27FC236}">
              <a16:creationId xmlns:a16="http://schemas.microsoft.com/office/drawing/2014/main" id="{00000000-0008-0000-0F00-000022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5" name="TextBox 34">
          <a:extLst>
            <a:ext uri="{FF2B5EF4-FFF2-40B4-BE49-F238E27FC236}">
              <a16:creationId xmlns:a16="http://schemas.microsoft.com/office/drawing/2014/main" id="{00000000-0008-0000-0F00-000023000000}"/>
            </a:ext>
          </a:extLst>
        </xdr:cNvPr>
        <xdr:cNvSpPr txBox="1"/>
      </xdr:nvSpPr>
      <xdr:spPr>
        <a:xfrm>
          <a:off x="4400550" y="28575"/>
          <a:ext cx="123825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19050</xdr:colOff>
      <xdr:row>0</xdr:row>
      <xdr:rowOff>28575</xdr:rowOff>
    </xdr:from>
    <xdr:to>
      <xdr:col>5</xdr:col>
      <xdr:colOff>38100</xdr:colOff>
      <xdr:row>1</xdr:row>
      <xdr:rowOff>0</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12</xdr:col>
      <xdr:colOff>557212</xdr:colOff>
      <xdr:row>8</xdr:row>
      <xdr:rowOff>257175</xdr:rowOff>
    </xdr:from>
    <xdr:to>
      <xdr:col>20</xdr:col>
      <xdr:colOff>252412</xdr:colOff>
      <xdr:row>16</xdr:row>
      <xdr:rowOff>133350</xdr:rowOff>
    </xdr:to>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0</xdr:row>
      <xdr:rowOff>28575</xdr:rowOff>
    </xdr:from>
    <xdr:to>
      <xdr:col>5</xdr:col>
      <xdr:colOff>38100</xdr:colOff>
      <xdr:row>1</xdr:row>
      <xdr:rowOff>0</xdr:rowOff>
    </xdr:to>
    <xdr:sp macro="" textlink="">
      <xdr:nvSpPr>
        <xdr:cNvPr id="6" name="TextBox 5">
          <a:extLst>
            <a:ext uri="{FF2B5EF4-FFF2-40B4-BE49-F238E27FC236}">
              <a16:creationId xmlns:a16="http://schemas.microsoft.com/office/drawing/2014/main" id="{00000000-0008-0000-1000-00000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7" name="TextBox 6">
          <a:extLst>
            <a:ext uri="{FF2B5EF4-FFF2-40B4-BE49-F238E27FC236}">
              <a16:creationId xmlns:a16="http://schemas.microsoft.com/office/drawing/2014/main" id="{00000000-0008-0000-1000-00000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9" name="TextBox 8">
          <a:extLst>
            <a:ext uri="{FF2B5EF4-FFF2-40B4-BE49-F238E27FC236}">
              <a16:creationId xmlns:a16="http://schemas.microsoft.com/office/drawing/2014/main" id="{00000000-0008-0000-1000-00000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9</xdr:col>
      <xdr:colOff>9525</xdr:colOff>
      <xdr:row>0</xdr:row>
      <xdr:rowOff>123825</xdr:rowOff>
    </xdr:from>
    <xdr:to>
      <xdr:col>15</xdr:col>
      <xdr:colOff>76200</xdr:colOff>
      <xdr:row>4</xdr:row>
      <xdr:rowOff>333374</xdr:rowOff>
    </xdr:to>
    <xdr:sp macro="" textlink="">
      <xdr:nvSpPr>
        <xdr:cNvPr id="10" name="TextBox 9">
          <a:extLst>
            <a:ext uri="{FF2B5EF4-FFF2-40B4-BE49-F238E27FC236}">
              <a16:creationId xmlns:a16="http://schemas.microsoft.com/office/drawing/2014/main" id="{00000000-0008-0000-1000-00000A000000}"/>
            </a:ext>
          </a:extLst>
        </xdr:cNvPr>
        <xdr:cNvSpPr txBox="1"/>
      </xdr:nvSpPr>
      <xdr:spPr>
        <a:xfrm>
          <a:off x="9144000" y="123825"/>
          <a:ext cx="3971925" cy="1104899"/>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Evidence Rating Scale</a:t>
          </a:r>
        </a:p>
        <a:p>
          <a:r>
            <a:rPr lang="en-US" sz="1100"/>
            <a:t>0=None (None of the indicators were evident)</a:t>
          </a:r>
        </a:p>
        <a:p>
          <a:r>
            <a:rPr lang="en-US" sz="1100"/>
            <a:t>1=Weak</a:t>
          </a:r>
          <a:r>
            <a:rPr lang="en-US" sz="1100" baseline="0"/>
            <a:t> ( fewer than half the indicators are evident)</a:t>
          </a:r>
        </a:p>
        <a:p>
          <a:r>
            <a:rPr lang="en-US" sz="1100" baseline="0"/>
            <a:t>2=Moderate (Half to three-quarters of the indicators are evident)</a:t>
          </a:r>
        </a:p>
        <a:p>
          <a:r>
            <a:rPr lang="en-US" sz="1100" baseline="0"/>
            <a:t>3=Strong (At least three quarters of the indicators are evident)</a:t>
          </a:r>
        </a:p>
        <a:p>
          <a:endParaRPr lang="en-US" sz="1100"/>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1" name="TextBox 10">
          <a:extLst>
            <a:ext uri="{FF2B5EF4-FFF2-40B4-BE49-F238E27FC236}">
              <a16:creationId xmlns:a16="http://schemas.microsoft.com/office/drawing/2014/main" id="{00000000-0008-0000-1000-00000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2" name="TextBox 11">
          <a:extLst>
            <a:ext uri="{FF2B5EF4-FFF2-40B4-BE49-F238E27FC236}">
              <a16:creationId xmlns:a16="http://schemas.microsoft.com/office/drawing/2014/main" id="{00000000-0008-0000-1000-00000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3" name="TextBox 12">
          <a:extLst>
            <a:ext uri="{FF2B5EF4-FFF2-40B4-BE49-F238E27FC236}">
              <a16:creationId xmlns:a16="http://schemas.microsoft.com/office/drawing/2014/main" id="{00000000-0008-0000-1000-00000D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4" name="TextBox 13">
          <a:extLst>
            <a:ext uri="{FF2B5EF4-FFF2-40B4-BE49-F238E27FC236}">
              <a16:creationId xmlns:a16="http://schemas.microsoft.com/office/drawing/2014/main" id="{00000000-0008-0000-1000-00000E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5" name="TextBox 14">
          <a:extLst>
            <a:ext uri="{FF2B5EF4-FFF2-40B4-BE49-F238E27FC236}">
              <a16:creationId xmlns:a16="http://schemas.microsoft.com/office/drawing/2014/main" id="{00000000-0008-0000-1000-00000F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6" name="TextBox 15">
          <a:extLst>
            <a:ext uri="{FF2B5EF4-FFF2-40B4-BE49-F238E27FC236}">
              <a16:creationId xmlns:a16="http://schemas.microsoft.com/office/drawing/2014/main" id="{00000000-0008-0000-1000-000010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7" name="TextBox 16">
          <a:extLst>
            <a:ext uri="{FF2B5EF4-FFF2-40B4-BE49-F238E27FC236}">
              <a16:creationId xmlns:a16="http://schemas.microsoft.com/office/drawing/2014/main" id="{00000000-0008-0000-1000-000011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8" name="TextBox 17">
          <a:extLst>
            <a:ext uri="{FF2B5EF4-FFF2-40B4-BE49-F238E27FC236}">
              <a16:creationId xmlns:a16="http://schemas.microsoft.com/office/drawing/2014/main" id="{00000000-0008-0000-1000-000012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9" name="TextBox 18">
          <a:extLst>
            <a:ext uri="{FF2B5EF4-FFF2-40B4-BE49-F238E27FC236}">
              <a16:creationId xmlns:a16="http://schemas.microsoft.com/office/drawing/2014/main" id="{00000000-0008-0000-1000-00001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0" name="TextBox 19">
          <a:extLst>
            <a:ext uri="{FF2B5EF4-FFF2-40B4-BE49-F238E27FC236}">
              <a16:creationId xmlns:a16="http://schemas.microsoft.com/office/drawing/2014/main" id="{00000000-0008-0000-1000-000014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1" name="TextBox 20">
          <a:extLst>
            <a:ext uri="{FF2B5EF4-FFF2-40B4-BE49-F238E27FC236}">
              <a16:creationId xmlns:a16="http://schemas.microsoft.com/office/drawing/2014/main" id="{00000000-0008-0000-1000-00001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2" name="TextBox 21">
          <a:extLst>
            <a:ext uri="{FF2B5EF4-FFF2-40B4-BE49-F238E27FC236}">
              <a16:creationId xmlns:a16="http://schemas.microsoft.com/office/drawing/2014/main" id="{00000000-0008-0000-1000-00001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3" name="TextBox 22">
          <a:extLst>
            <a:ext uri="{FF2B5EF4-FFF2-40B4-BE49-F238E27FC236}">
              <a16:creationId xmlns:a16="http://schemas.microsoft.com/office/drawing/2014/main" id="{00000000-0008-0000-1000-00001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4" name="TextBox 23">
          <a:extLst>
            <a:ext uri="{FF2B5EF4-FFF2-40B4-BE49-F238E27FC236}">
              <a16:creationId xmlns:a16="http://schemas.microsoft.com/office/drawing/2014/main" id="{00000000-0008-0000-1000-000018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5" name="TextBox 24">
          <a:extLst>
            <a:ext uri="{FF2B5EF4-FFF2-40B4-BE49-F238E27FC236}">
              <a16:creationId xmlns:a16="http://schemas.microsoft.com/office/drawing/2014/main" id="{00000000-0008-0000-1000-00001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6" name="TextBox 25">
          <a:extLst>
            <a:ext uri="{FF2B5EF4-FFF2-40B4-BE49-F238E27FC236}">
              <a16:creationId xmlns:a16="http://schemas.microsoft.com/office/drawing/2014/main" id="{00000000-0008-0000-1000-00001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7" name="TextBox 26">
          <a:extLst>
            <a:ext uri="{FF2B5EF4-FFF2-40B4-BE49-F238E27FC236}">
              <a16:creationId xmlns:a16="http://schemas.microsoft.com/office/drawing/2014/main" id="{00000000-0008-0000-1000-00001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8" name="TextBox 27">
          <a:extLst>
            <a:ext uri="{FF2B5EF4-FFF2-40B4-BE49-F238E27FC236}">
              <a16:creationId xmlns:a16="http://schemas.microsoft.com/office/drawing/2014/main" id="{00000000-0008-0000-1000-00001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9" name="TextBox 28">
          <a:extLst>
            <a:ext uri="{FF2B5EF4-FFF2-40B4-BE49-F238E27FC236}">
              <a16:creationId xmlns:a16="http://schemas.microsoft.com/office/drawing/2014/main" id="{00000000-0008-0000-1000-00001D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0" name="TextBox 29">
          <a:extLst>
            <a:ext uri="{FF2B5EF4-FFF2-40B4-BE49-F238E27FC236}">
              <a16:creationId xmlns:a16="http://schemas.microsoft.com/office/drawing/2014/main" id="{00000000-0008-0000-1000-00001E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1" name="TextBox 30">
          <a:extLst>
            <a:ext uri="{FF2B5EF4-FFF2-40B4-BE49-F238E27FC236}">
              <a16:creationId xmlns:a16="http://schemas.microsoft.com/office/drawing/2014/main" id="{00000000-0008-0000-1000-00001F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2" name="TextBox 31">
          <a:extLst>
            <a:ext uri="{FF2B5EF4-FFF2-40B4-BE49-F238E27FC236}">
              <a16:creationId xmlns:a16="http://schemas.microsoft.com/office/drawing/2014/main" id="{00000000-0008-0000-1000-000020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3" name="TextBox 32">
          <a:extLst>
            <a:ext uri="{FF2B5EF4-FFF2-40B4-BE49-F238E27FC236}">
              <a16:creationId xmlns:a16="http://schemas.microsoft.com/office/drawing/2014/main" id="{00000000-0008-0000-1000-000021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4" name="TextBox 33">
          <a:extLst>
            <a:ext uri="{FF2B5EF4-FFF2-40B4-BE49-F238E27FC236}">
              <a16:creationId xmlns:a16="http://schemas.microsoft.com/office/drawing/2014/main" id="{00000000-0008-0000-1000-000022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5" name="TextBox 34">
          <a:extLst>
            <a:ext uri="{FF2B5EF4-FFF2-40B4-BE49-F238E27FC236}">
              <a16:creationId xmlns:a16="http://schemas.microsoft.com/office/drawing/2014/main" id="{00000000-0008-0000-1000-00002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6" name="TextBox 35">
          <a:extLst>
            <a:ext uri="{FF2B5EF4-FFF2-40B4-BE49-F238E27FC236}">
              <a16:creationId xmlns:a16="http://schemas.microsoft.com/office/drawing/2014/main" id="{00000000-0008-0000-1000-000024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7" name="TextBox 36">
          <a:extLst>
            <a:ext uri="{FF2B5EF4-FFF2-40B4-BE49-F238E27FC236}">
              <a16:creationId xmlns:a16="http://schemas.microsoft.com/office/drawing/2014/main" id="{00000000-0008-0000-1000-000025000000}"/>
            </a:ext>
          </a:extLst>
        </xdr:cNvPr>
        <xdr:cNvSpPr txBox="1"/>
      </xdr:nvSpPr>
      <xdr:spPr>
        <a:xfrm>
          <a:off x="4400550" y="28575"/>
          <a:ext cx="123825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8" name="TextBox 37">
          <a:extLst>
            <a:ext uri="{FF2B5EF4-FFF2-40B4-BE49-F238E27FC236}">
              <a16:creationId xmlns:a16="http://schemas.microsoft.com/office/drawing/2014/main" id="{00000000-0008-0000-1000-00002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39" name="TextBox 38">
          <a:extLst>
            <a:ext uri="{FF2B5EF4-FFF2-40B4-BE49-F238E27FC236}">
              <a16:creationId xmlns:a16="http://schemas.microsoft.com/office/drawing/2014/main" id="{00000000-0008-0000-1000-00002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1" name="TextBox 40">
          <a:extLst>
            <a:ext uri="{FF2B5EF4-FFF2-40B4-BE49-F238E27FC236}">
              <a16:creationId xmlns:a16="http://schemas.microsoft.com/office/drawing/2014/main" id="{00000000-0008-0000-1000-00002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9</xdr:col>
      <xdr:colOff>9525</xdr:colOff>
      <xdr:row>0</xdr:row>
      <xdr:rowOff>123825</xdr:rowOff>
    </xdr:from>
    <xdr:to>
      <xdr:col>15</xdr:col>
      <xdr:colOff>76200</xdr:colOff>
      <xdr:row>4</xdr:row>
      <xdr:rowOff>333374</xdr:rowOff>
    </xdr:to>
    <xdr:sp macro="" textlink="">
      <xdr:nvSpPr>
        <xdr:cNvPr id="42" name="TextBox 41">
          <a:extLst>
            <a:ext uri="{FF2B5EF4-FFF2-40B4-BE49-F238E27FC236}">
              <a16:creationId xmlns:a16="http://schemas.microsoft.com/office/drawing/2014/main" id="{00000000-0008-0000-1000-00002A000000}"/>
            </a:ext>
          </a:extLst>
        </xdr:cNvPr>
        <xdr:cNvSpPr txBox="1"/>
      </xdr:nvSpPr>
      <xdr:spPr>
        <a:xfrm>
          <a:off x="9144000" y="123825"/>
          <a:ext cx="3971925" cy="1104899"/>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Evidence Rating Scale</a:t>
          </a:r>
        </a:p>
        <a:p>
          <a:r>
            <a:rPr lang="en-US" sz="1100"/>
            <a:t>0=None (None of the indicators were evident)</a:t>
          </a:r>
        </a:p>
        <a:p>
          <a:r>
            <a:rPr lang="en-US" sz="1100"/>
            <a:t>1=Weak</a:t>
          </a:r>
          <a:r>
            <a:rPr lang="en-US" sz="1100" baseline="0"/>
            <a:t> ( fewer than half the indicators are evident)</a:t>
          </a:r>
        </a:p>
        <a:p>
          <a:r>
            <a:rPr lang="en-US" sz="1100" baseline="0"/>
            <a:t>2=Moderate (Half to three-quarters of the indicators are evident)</a:t>
          </a:r>
        </a:p>
        <a:p>
          <a:r>
            <a:rPr lang="en-US" sz="1100" baseline="0"/>
            <a:t>3=Strong (At least three quarters of the indicators are evident)</a:t>
          </a:r>
        </a:p>
        <a:p>
          <a:endParaRPr lang="en-US" sz="1100"/>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3" name="TextBox 42">
          <a:extLst>
            <a:ext uri="{FF2B5EF4-FFF2-40B4-BE49-F238E27FC236}">
              <a16:creationId xmlns:a16="http://schemas.microsoft.com/office/drawing/2014/main" id="{00000000-0008-0000-1000-00002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4" name="TextBox 43">
          <a:extLst>
            <a:ext uri="{FF2B5EF4-FFF2-40B4-BE49-F238E27FC236}">
              <a16:creationId xmlns:a16="http://schemas.microsoft.com/office/drawing/2014/main" id="{00000000-0008-0000-1000-00002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5" name="TextBox 44">
          <a:extLst>
            <a:ext uri="{FF2B5EF4-FFF2-40B4-BE49-F238E27FC236}">
              <a16:creationId xmlns:a16="http://schemas.microsoft.com/office/drawing/2014/main" id="{00000000-0008-0000-1000-00002D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6" name="TextBox 45">
          <a:extLst>
            <a:ext uri="{FF2B5EF4-FFF2-40B4-BE49-F238E27FC236}">
              <a16:creationId xmlns:a16="http://schemas.microsoft.com/office/drawing/2014/main" id="{00000000-0008-0000-1000-00002E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7" name="TextBox 46">
          <a:extLst>
            <a:ext uri="{FF2B5EF4-FFF2-40B4-BE49-F238E27FC236}">
              <a16:creationId xmlns:a16="http://schemas.microsoft.com/office/drawing/2014/main" id="{00000000-0008-0000-1000-00002F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8" name="TextBox 47">
          <a:extLst>
            <a:ext uri="{FF2B5EF4-FFF2-40B4-BE49-F238E27FC236}">
              <a16:creationId xmlns:a16="http://schemas.microsoft.com/office/drawing/2014/main" id="{00000000-0008-0000-1000-000030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49" name="TextBox 48">
          <a:extLst>
            <a:ext uri="{FF2B5EF4-FFF2-40B4-BE49-F238E27FC236}">
              <a16:creationId xmlns:a16="http://schemas.microsoft.com/office/drawing/2014/main" id="{00000000-0008-0000-1000-000031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0" name="TextBox 49">
          <a:extLst>
            <a:ext uri="{FF2B5EF4-FFF2-40B4-BE49-F238E27FC236}">
              <a16:creationId xmlns:a16="http://schemas.microsoft.com/office/drawing/2014/main" id="{00000000-0008-0000-1000-000032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1" name="TextBox 50">
          <a:extLst>
            <a:ext uri="{FF2B5EF4-FFF2-40B4-BE49-F238E27FC236}">
              <a16:creationId xmlns:a16="http://schemas.microsoft.com/office/drawing/2014/main" id="{00000000-0008-0000-1000-00003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2" name="TextBox 51">
          <a:extLst>
            <a:ext uri="{FF2B5EF4-FFF2-40B4-BE49-F238E27FC236}">
              <a16:creationId xmlns:a16="http://schemas.microsoft.com/office/drawing/2014/main" id="{00000000-0008-0000-1000-000034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3" name="TextBox 52">
          <a:extLst>
            <a:ext uri="{FF2B5EF4-FFF2-40B4-BE49-F238E27FC236}">
              <a16:creationId xmlns:a16="http://schemas.microsoft.com/office/drawing/2014/main" id="{00000000-0008-0000-1000-00003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4" name="TextBox 53">
          <a:extLst>
            <a:ext uri="{FF2B5EF4-FFF2-40B4-BE49-F238E27FC236}">
              <a16:creationId xmlns:a16="http://schemas.microsoft.com/office/drawing/2014/main" id="{00000000-0008-0000-1000-00003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5" name="TextBox 54">
          <a:extLst>
            <a:ext uri="{FF2B5EF4-FFF2-40B4-BE49-F238E27FC236}">
              <a16:creationId xmlns:a16="http://schemas.microsoft.com/office/drawing/2014/main" id="{00000000-0008-0000-1000-00003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6" name="TextBox 55">
          <a:extLst>
            <a:ext uri="{FF2B5EF4-FFF2-40B4-BE49-F238E27FC236}">
              <a16:creationId xmlns:a16="http://schemas.microsoft.com/office/drawing/2014/main" id="{00000000-0008-0000-1000-000038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7" name="TextBox 56">
          <a:extLst>
            <a:ext uri="{FF2B5EF4-FFF2-40B4-BE49-F238E27FC236}">
              <a16:creationId xmlns:a16="http://schemas.microsoft.com/office/drawing/2014/main" id="{00000000-0008-0000-1000-00003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8" name="TextBox 57">
          <a:extLst>
            <a:ext uri="{FF2B5EF4-FFF2-40B4-BE49-F238E27FC236}">
              <a16:creationId xmlns:a16="http://schemas.microsoft.com/office/drawing/2014/main" id="{00000000-0008-0000-1000-00003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9" name="TextBox 58">
          <a:extLst>
            <a:ext uri="{FF2B5EF4-FFF2-40B4-BE49-F238E27FC236}">
              <a16:creationId xmlns:a16="http://schemas.microsoft.com/office/drawing/2014/main" id="{00000000-0008-0000-1000-00003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0" name="TextBox 59">
          <a:extLst>
            <a:ext uri="{FF2B5EF4-FFF2-40B4-BE49-F238E27FC236}">
              <a16:creationId xmlns:a16="http://schemas.microsoft.com/office/drawing/2014/main" id="{00000000-0008-0000-1000-00003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1" name="TextBox 60">
          <a:extLst>
            <a:ext uri="{FF2B5EF4-FFF2-40B4-BE49-F238E27FC236}">
              <a16:creationId xmlns:a16="http://schemas.microsoft.com/office/drawing/2014/main" id="{00000000-0008-0000-1000-00003D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2" name="TextBox 61">
          <a:extLst>
            <a:ext uri="{FF2B5EF4-FFF2-40B4-BE49-F238E27FC236}">
              <a16:creationId xmlns:a16="http://schemas.microsoft.com/office/drawing/2014/main" id="{00000000-0008-0000-1000-00003E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3" name="TextBox 62">
          <a:extLst>
            <a:ext uri="{FF2B5EF4-FFF2-40B4-BE49-F238E27FC236}">
              <a16:creationId xmlns:a16="http://schemas.microsoft.com/office/drawing/2014/main" id="{00000000-0008-0000-1000-00003F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4" name="TextBox 63">
          <a:extLst>
            <a:ext uri="{FF2B5EF4-FFF2-40B4-BE49-F238E27FC236}">
              <a16:creationId xmlns:a16="http://schemas.microsoft.com/office/drawing/2014/main" id="{00000000-0008-0000-1000-000040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5" name="TextBox 64">
          <a:extLst>
            <a:ext uri="{FF2B5EF4-FFF2-40B4-BE49-F238E27FC236}">
              <a16:creationId xmlns:a16="http://schemas.microsoft.com/office/drawing/2014/main" id="{00000000-0008-0000-1000-000041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6" name="TextBox 65">
          <a:extLst>
            <a:ext uri="{FF2B5EF4-FFF2-40B4-BE49-F238E27FC236}">
              <a16:creationId xmlns:a16="http://schemas.microsoft.com/office/drawing/2014/main" id="{00000000-0008-0000-1000-000042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7" name="TextBox 66">
          <a:extLst>
            <a:ext uri="{FF2B5EF4-FFF2-40B4-BE49-F238E27FC236}">
              <a16:creationId xmlns:a16="http://schemas.microsoft.com/office/drawing/2014/main" id="{00000000-0008-0000-1000-00004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8" name="TextBox 67">
          <a:extLst>
            <a:ext uri="{FF2B5EF4-FFF2-40B4-BE49-F238E27FC236}">
              <a16:creationId xmlns:a16="http://schemas.microsoft.com/office/drawing/2014/main" id="{00000000-0008-0000-1000-000044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69" name="TextBox 68">
          <a:extLst>
            <a:ext uri="{FF2B5EF4-FFF2-40B4-BE49-F238E27FC236}">
              <a16:creationId xmlns:a16="http://schemas.microsoft.com/office/drawing/2014/main" id="{00000000-0008-0000-1000-000045000000}"/>
            </a:ext>
          </a:extLst>
        </xdr:cNvPr>
        <xdr:cNvSpPr txBox="1"/>
      </xdr:nvSpPr>
      <xdr:spPr>
        <a:xfrm>
          <a:off x="4400550" y="28575"/>
          <a:ext cx="123825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595311</xdr:colOff>
      <xdr:row>5</xdr:row>
      <xdr:rowOff>19048</xdr:rowOff>
    </xdr:from>
    <xdr:to>
      <xdr:col>26</xdr:col>
      <xdr:colOff>285750</xdr:colOff>
      <xdr:row>50</xdr:row>
      <xdr:rowOff>171450</xdr:rowOff>
    </xdr:to>
    <xdr:graphicFrame macro="">
      <xdr:nvGraphicFramePr>
        <xdr:cNvPr id="4" name="Chart 3">
          <a:extLst>
            <a:ext uri="{FF2B5EF4-FFF2-40B4-BE49-F238E27FC236}">
              <a16:creationId xmlns:a16="http://schemas.microsoft.com/office/drawing/2014/main" id="{00000000-0008-0000-1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390525</xdr:colOff>
      <xdr:row>0</xdr:row>
      <xdr:rowOff>161925</xdr:rowOff>
    </xdr:from>
    <xdr:to>
      <xdr:col>25</xdr:col>
      <xdr:colOff>152400</xdr:colOff>
      <xdr:row>4</xdr:row>
      <xdr:rowOff>142875</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13639800" y="161925"/>
          <a:ext cx="3829050" cy="1314450"/>
        </a:xfrm>
        <a:prstGeom prst="rect">
          <a:avLst/>
        </a:prstGeom>
        <a:solidFill>
          <a:srgbClr val="CCE9A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Values from each class fidelity check are aggregated on this page so that data can be averaged and compared. This example shows scores broken</a:t>
          </a:r>
          <a:r>
            <a:rPr lang="en-US" sz="1100" baseline="0"/>
            <a:t> down by each of the 2 parts as well as a total score.  If programs wanted to, they could dive more deeply into theses scores and look at specific indicators or sections. The followining sheet in this work book shows a comparison of physical environments by classroom.</a:t>
          </a:r>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26</xdr:row>
      <xdr:rowOff>180974</xdr:rowOff>
    </xdr:from>
    <xdr:to>
      <xdr:col>17</xdr:col>
      <xdr:colOff>28575</xdr:colOff>
      <xdr:row>53</xdr:row>
      <xdr:rowOff>142875</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409575</xdr:colOff>
      <xdr:row>0</xdr:row>
      <xdr:rowOff>0</xdr:rowOff>
    </xdr:from>
    <xdr:to>
      <xdr:col>22</xdr:col>
      <xdr:colOff>219075</xdr:colOff>
      <xdr:row>25</xdr:row>
      <xdr:rowOff>161925</xdr:rowOff>
    </xdr:to>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10896600" y="0"/>
          <a:ext cx="7734300" cy="5124450"/>
        </a:xfrm>
        <a:prstGeom prst="rect">
          <a:avLst/>
        </a:prstGeom>
        <a:solidFill>
          <a:srgbClr val="CCE9A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page shows</a:t>
          </a:r>
          <a:r>
            <a:rPr lang="en-US" sz="1100" baseline="0"/>
            <a:t> an example of one possible data dive; A look at how classrooms are doing with following the Creative Curriculum with respect to the environment. The table and graph show the percentage of indicators that are met in each section of the environment questions. Progerams could look at any data across sheets by following this example</a:t>
          </a:r>
        </a:p>
        <a:p>
          <a:r>
            <a:rPr lang="en-US" sz="1100" baseline="0"/>
            <a:t>This can help programs identify trends on a program level, by classroom or region. Programs could look at essentially any data across worksheets by following the example below.</a:t>
          </a:r>
        </a:p>
        <a:p>
          <a:endParaRPr lang="en-US" sz="1100" baseline="0"/>
        </a:p>
        <a:p>
          <a:r>
            <a:rPr lang="en-US" sz="1100"/>
            <a:t>To select data to look at,</a:t>
          </a:r>
          <a:r>
            <a:rPr lang="en-US" sz="1100" baseline="0"/>
            <a:t> select the cell and type </a:t>
          </a:r>
          <a:r>
            <a:rPr lang="en-US" sz="1100"/>
            <a:t>= and then select the appropriate cell on the corresponding worksheet. For example for class</a:t>
          </a:r>
          <a:r>
            <a:rPr lang="en-US" sz="1100" baseline="0"/>
            <a:t> 1 section 1 "</a:t>
          </a:r>
          <a:r>
            <a:rPr lang="en-US" sz="1100"/>
            <a:t>the class is organized" you would type =</a:t>
          </a:r>
          <a:r>
            <a:rPr lang="en-US" sz="1100" baseline="0"/>
            <a:t>  in cell D5 then go to the Class 1 sheet and select cell G13. Below is a look at what that entry in D5 would look like.</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r>
            <a:rPr lang="en-US" sz="1100"/>
            <a:t>One benefit of this is that it can</a:t>
          </a:r>
          <a:r>
            <a:rPr lang="en-US" sz="1100" baseline="0"/>
            <a:t> show areas of concerns that</a:t>
          </a:r>
        </a:p>
        <a:p>
          <a:r>
            <a:rPr lang="en-US" sz="1100" baseline="0"/>
            <a:t>Might otherwise be overlooked. For example, all classes here</a:t>
          </a:r>
        </a:p>
        <a:p>
          <a:r>
            <a:rPr lang="en-US" sz="1100" baseline="0"/>
            <a:t>have overall strong fidelity, but some have rather low areas in </a:t>
          </a:r>
        </a:p>
        <a:p>
          <a:r>
            <a:rPr lang="en-US" sz="1100" baseline="0"/>
            <a:t>the environment section. Knowing this can help drive professional</a:t>
          </a:r>
        </a:p>
        <a:p>
          <a:r>
            <a:rPr lang="en-US" sz="1100" baseline="0"/>
            <a:t>development on an individaul or agency level. Knowing that under</a:t>
          </a:r>
        </a:p>
        <a:p>
          <a:r>
            <a:rPr lang="en-US" sz="1100" baseline="0"/>
            <a:t>50% is considered weak fidelity by Creative Curriculum, we can</a:t>
          </a:r>
        </a:p>
        <a:p>
          <a:r>
            <a:rPr lang="en-US" sz="1100" baseline="0"/>
            <a:t>see highlighted in yellow that nearly 1/3 of classrooms are at or</a:t>
          </a:r>
        </a:p>
        <a:p>
          <a:r>
            <a:rPr lang="en-US" sz="1100" baseline="0"/>
            <a:t>below this level with respect to organized classrooms even though </a:t>
          </a:r>
        </a:p>
        <a:p>
          <a:r>
            <a:rPr lang="en-US" sz="1100" baseline="0"/>
            <a:t>their overall fidelity to the curriculum is strong. Also Classes 11 &amp; 13 are low in all areas of environment.</a:t>
          </a:r>
          <a:endParaRPr lang="en-US" sz="1100"/>
        </a:p>
        <a:p>
          <a:endParaRPr lang="en-US" sz="1100"/>
        </a:p>
      </xdr:txBody>
    </xdr:sp>
    <xdr:clientData/>
  </xdr:twoCellAnchor>
  <xdr:twoCellAnchor editAs="oneCell">
    <xdr:from>
      <xdr:col>10</xdr:col>
      <xdr:colOff>571499</xdr:colOff>
      <xdr:row>7</xdr:row>
      <xdr:rowOff>45644</xdr:rowOff>
    </xdr:from>
    <xdr:to>
      <xdr:col>15</xdr:col>
      <xdr:colOff>211540</xdr:colOff>
      <xdr:row>16</xdr:row>
      <xdr:rowOff>114300</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a:stretch>
          <a:fillRect/>
        </a:stretch>
      </xdr:blipFill>
      <xdr:spPr>
        <a:xfrm>
          <a:off x="11668124" y="1579169"/>
          <a:ext cx="2688041" cy="1783156"/>
        </a:xfrm>
        <a:prstGeom prst="rect">
          <a:avLst/>
        </a:prstGeom>
      </xdr:spPr>
    </xdr:pic>
    <xdr:clientData/>
  </xdr:twoCellAnchor>
  <xdr:twoCellAnchor editAs="oneCell">
    <xdr:from>
      <xdr:col>16</xdr:col>
      <xdr:colOff>66675</xdr:colOff>
      <xdr:row>8</xdr:row>
      <xdr:rowOff>133350</xdr:rowOff>
    </xdr:from>
    <xdr:to>
      <xdr:col>22</xdr:col>
      <xdr:colOff>56694</xdr:colOff>
      <xdr:row>22</xdr:row>
      <xdr:rowOff>190159</xdr:rowOff>
    </xdr:to>
    <xdr:pic>
      <xdr:nvPicPr>
        <xdr:cNvPr id="5" name="Picture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3"/>
        <a:stretch>
          <a:fillRect/>
        </a:stretch>
      </xdr:blipFill>
      <xdr:spPr>
        <a:xfrm>
          <a:off x="14820900" y="1857375"/>
          <a:ext cx="3647619" cy="2723809"/>
        </a:xfrm>
        <a:prstGeom prst="rect">
          <a:avLst/>
        </a:prstGeom>
      </xdr:spPr>
    </xdr:pic>
    <xdr:clientData/>
  </xdr:twoCellAnchor>
  <xdr:twoCellAnchor>
    <xdr:from>
      <xdr:col>23</xdr:col>
      <xdr:colOff>409575</xdr:colOff>
      <xdr:row>7</xdr:row>
      <xdr:rowOff>161925</xdr:rowOff>
    </xdr:from>
    <xdr:to>
      <xdr:col>26</xdr:col>
      <xdr:colOff>390525</xdr:colOff>
      <xdr:row>15</xdr:row>
      <xdr:rowOff>85725</xdr:rowOff>
    </xdr:to>
    <xdr:sp macro="" textlink="">
      <xdr:nvSpPr>
        <xdr:cNvPr id="8" name="TextBox 7">
          <a:extLst>
            <a:ext uri="{FF2B5EF4-FFF2-40B4-BE49-F238E27FC236}">
              <a16:creationId xmlns:a16="http://schemas.microsoft.com/office/drawing/2014/main" id="{00000000-0008-0000-1200-000008000000}"/>
            </a:ext>
          </a:extLst>
        </xdr:cNvPr>
        <xdr:cNvSpPr txBox="1"/>
      </xdr:nvSpPr>
      <xdr:spPr>
        <a:xfrm>
          <a:off x="19431000" y="1695450"/>
          <a:ext cx="1809750" cy="1447800"/>
        </a:xfrm>
        <a:prstGeom prst="rect">
          <a:avLst/>
        </a:prstGeom>
        <a:solidFill>
          <a:srgbClr val="CCE9A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is cell G13 from  the Class 3 sheet from the fidelity tool. For this example we looked</a:t>
          </a:r>
          <a:r>
            <a:rPr lang="en-US" sz="1100" baseline="0"/>
            <a:t> at the 5 sections of physical environment from each observation shown here. </a:t>
          </a:r>
          <a:endParaRPr lang="en-US" sz="1100"/>
        </a:p>
      </xdr:txBody>
    </xdr:sp>
    <xdr:clientData/>
  </xdr:twoCellAnchor>
  <xdr:twoCellAnchor>
    <xdr:from>
      <xdr:col>19</xdr:col>
      <xdr:colOff>285750</xdr:colOff>
      <xdr:row>10</xdr:row>
      <xdr:rowOff>28575</xdr:rowOff>
    </xdr:from>
    <xdr:to>
      <xdr:col>23</xdr:col>
      <xdr:colOff>409576</xdr:colOff>
      <xdr:row>13</xdr:row>
      <xdr:rowOff>28575</xdr:rowOff>
    </xdr:to>
    <xdr:cxnSp macro="">
      <xdr:nvCxnSpPr>
        <xdr:cNvPr id="11" name="Straight Arrow Connector 10">
          <a:extLst>
            <a:ext uri="{FF2B5EF4-FFF2-40B4-BE49-F238E27FC236}">
              <a16:creationId xmlns:a16="http://schemas.microsoft.com/office/drawing/2014/main" id="{00000000-0008-0000-1200-00000B000000}"/>
            </a:ext>
          </a:extLst>
        </xdr:cNvPr>
        <xdr:cNvCxnSpPr/>
      </xdr:nvCxnSpPr>
      <xdr:spPr>
        <a:xfrm flipH="1">
          <a:off x="16868775" y="2133600"/>
          <a:ext cx="2562226" cy="5715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57149</xdr:colOff>
      <xdr:row>25</xdr:row>
      <xdr:rowOff>152400</xdr:rowOff>
    </xdr:from>
    <xdr:to>
      <xdr:col>34</xdr:col>
      <xdr:colOff>85724</xdr:colOff>
      <xdr:row>110</xdr:row>
      <xdr:rowOff>114300</xdr:rowOff>
    </xdr:to>
    <xdr:sp macro="" textlink="">
      <xdr:nvSpPr>
        <xdr:cNvPr id="12" name="TextBox 11">
          <a:extLst>
            <a:ext uri="{FF2B5EF4-FFF2-40B4-BE49-F238E27FC236}">
              <a16:creationId xmlns:a16="http://schemas.microsoft.com/office/drawing/2014/main" id="{00000000-0008-0000-1200-00000C000000}"/>
            </a:ext>
          </a:extLst>
        </xdr:cNvPr>
        <xdr:cNvSpPr txBox="1"/>
      </xdr:nvSpPr>
      <xdr:spPr>
        <a:xfrm>
          <a:off x="16030574" y="5114925"/>
          <a:ext cx="9782175" cy="16154400"/>
        </a:xfrm>
        <a:prstGeom prst="rect">
          <a:avLst/>
        </a:prstGeom>
        <a:solidFill>
          <a:srgbClr val="CCE9A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Inserting the grapgh:</a:t>
          </a:r>
        </a:p>
        <a:p>
          <a:r>
            <a:rPr lang="en-US" sz="1100"/>
            <a:t>Start by selecting the data as shown</a:t>
          </a:r>
          <a:r>
            <a:rPr lang="en-US" sz="1100" baseline="0"/>
            <a:t> below</a:t>
          </a:r>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r>
            <a:rPr lang="en-US" sz="1100" baseline="0"/>
            <a:t>Next select the insert tab from the top of Excel and then select the type of table you wish to insert. This example is a 2D Column</a:t>
          </a:r>
        </a:p>
        <a:p>
          <a:endParaRPr lang="en-US" sz="1100" baseline="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r>
            <a:rPr lang="en-US" sz="1100"/>
            <a:t>When</a:t>
          </a:r>
          <a:r>
            <a:rPr lang="en-US" sz="1100" baseline="0"/>
            <a:t> doing this Excel seems to default to a range of 0 - 1.2, so you need to format the chart to go from 0 - 1</a:t>
          </a:r>
        </a:p>
        <a:p>
          <a:r>
            <a:rPr lang="en-US" sz="1100" baseline="0"/>
            <a:t> or your chart will show to 120%. To get to these setting, you can double click on the labels which will open the format axis</a:t>
          </a:r>
        </a:p>
        <a:p>
          <a:r>
            <a:rPr lang="en-US" sz="1100" baseline="0"/>
            <a:t>box to the right of the sheet.</a:t>
          </a:r>
        </a:p>
        <a:p>
          <a:endParaRPr lang="en-US" sz="1100" baseline="0"/>
        </a:p>
        <a:p>
          <a:endParaRPr lang="en-US" sz="1100" baseline="0"/>
        </a:p>
        <a:p>
          <a:endParaRPr lang="en-US" sz="1100" baseline="0"/>
        </a:p>
        <a:p>
          <a:endParaRPr lang="en-US" sz="1100" baseline="0"/>
        </a:p>
        <a:p>
          <a:r>
            <a:rPr lang="en-US" sz="1100" baseline="0"/>
            <a:t>Double click on these numbers			                	This is where you want to change the value to 1</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This will open the format axis dialog</a:t>
          </a: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r>
            <a:rPr lang="en-US" sz="1100"/>
            <a:t>					</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r>
            <a:rPr lang="en-US" sz="1100"/>
            <a:t>					Under the Number options</a:t>
          </a:r>
          <a:r>
            <a:rPr lang="en-US" sz="1100" baseline="0"/>
            <a:t> you can change it show as percentage</a:t>
          </a:r>
        </a:p>
        <a:p>
          <a:endParaRPr lang="en-US" sz="1100"/>
        </a:p>
      </xdr:txBody>
    </xdr:sp>
    <xdr:clientData/>
  </xdr:twoCellAnchor>
  <xdr:twoCellAnchor editAs="oneCell">
    <xdr:from>
      <xdr:col>18</xdr:col>
      <xdr:colOff>419101</xdr:colOff>
      <xdr:row>28</xdr:row>
      <xdr:rowOff>123825</xdr:rowOff>
    </xdr:from>
    <xdr:to>
      <xdr:col>31</xdr:col>
      <xdr:colOff>547727</xdr:colOff>
      <xdr:row>48</xdr:row>
      <xdr:rowOff>57150</xdr:rowOff>
    </xdr:to>
    <xdr:pic>
      <xdr:nvPicPr>
        <xdr:cNvPr id="13" name="Picture 12">
          <a:extLst>
            <a:ext uri="{FF2B5EF4-FFF2-40B4-BE49-F238E27FC236}">
              <a16:creationId xmlns:a16="http://schemas.microsoft.com/office/drawing/2014/main" id="{00000000-0008-0000-1200-00000D000000}"/>
            </a:ext>
          </a:extLst>
        </xdr:cNvPr>
        <xdr:cNvPicPr>
          <a:picLocks noChangeAspect="1"/>
        </xdr:cNvPicPr>
      </xdr:nvPicPr>
      <xdr:blipFill>
        <a:blip xmlns:r="http://schemas.openxmlformats.org/officeDocument/2006/relationships" r:embed="rId4"/>
        <a:stretch>
          <a:fillRect/>
        </a:stretch>
      </xdr:blipFill>
      <xdr:spPr>
        <a:xfrm>
          <a:off x="16392526" y="5657850"/>
          <a:ext cx="8053426" cy="3743325"/>
        </a:xfrm>
        <a:prstGeom prst="rect">
          <a:avLst/>
        </a:prstGeom>
      </xdr:spPr>
    </xdr:pic>
    <xdr:clientData/>
  </xdr:twoCellAnchor>
  <xdr:twoCellAnchor editAs="oneCell">
    <xdr:from>
      <xdr:col>19</xdr:col>
      <xdr:colOff>428625</xdr:colOff>
      <xdr:row>52</xdr:row>
      <xdr:rowOff>12244</xdr:rowOff>
    </xdr:from>
    <xdr:to>
      <xdr:col>29</xdr:col>
      <xdr:colOff>179981</xdr:colOff>
      <xdr:row>59</xdr:row>
      <xdr:rowOff>95010</xdr:rowOff>
    </xdr:to>
    <xdr:pic>
      <xdr:nvPicPr>
        <xdr:cNvPr id="15" name="Picture 14">
          <a:extLst>
            <a:ext uri="{FF2B5EF4-FFF2-40B4-BE49-F238E27FC236}">
              <a16:creationId xmlns:a16="http://schemas.microsoft.com/office/drawing/2014/main" id="{00000000-0008-0000-1200-00000F000000}"/>
            </a:ext>
          </a:extLst>
        </xdr:cNvPr>
        <xdr:cNvPicPr>
          <a:picLocks noChangeAspect="1"/>
        </xdr:cNvPicPr>
      </xdr:nvPicPr>
      <xdr:blipFill>
        <a:blip xmlns:r="http://schemas.openxmlformats.org/officeDocument/2006/relationships" r:embed="rId5"/>
        <a:stretch>
          <a:fillRect/>
        </a:stretch>
      </xdr:blipFill>
      <xdr:spPr>
        <a:xfrm>
          <a:off x="17011650" y="10118269"/>
          <a:ext cx="5847356" cy="1416266"/>
        </a:xfrm>
        <a:prstGeom prst="rect">
          <a:avLst/>
        </a:prstGeom>
      </xdr:spPr>
    </xdr:pic>
    <xdr:clientData/>
  </xdr:twoCellAnchor>
  <xdr:twoCellAnchor>
    <xdr:from>
      <xdr:col>20</xdr:col>
      <xdr:colOff>57150</xdr:colOff>
      <xdr:row>50</xdr:row>
      <xdr:rowOff>104775</xdr:rowOff>
    </xdr:from>
    <xdr:to>
      <xdr:col>20</xdr:col>
      <xdr:colOff>171450</xdr:colOff>
      <xdr:row>52</xdr:row>
      <xdr:rowOff>171450</xdr:rowOff>
    </xdr:to>
    <xdr:cxnSp macro="">
      <xdr:nvCxnSpPr>
        <xdr:cNvPr id="17" name="Straight Arrow Connector 16">
          <a:extLst>
            <a:ext uri="{FF2B5EF4-FFF2-40B4-BE49-F238E27FC236}">
              <a16:creationId xmlns:a16="http://schemas.microsoft.com/office/drawing/2014/main" id="{00000000-0008-0000-1200-000011000000}"/>
            </a:ext>
          </a:extLst>
        </xdr:cNvPr>
        <xdr:cNvCxnSpPr/>
      </xdr:nvCxnSpPr>
      <xdr:spPr>
        <a:xfrm>
          <a:off x="17249775" y="9829800"/>
          <a:ext cx="114300" cy="4476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47625</xdr:colOff>
      <xdr:row>50</xdr:row>
      <xdr:rowOff>85725</xdr:rowOff>
    </xdr:from>
    <xdr:to>
      <xdr:col>27</xdr:col>
      <xdr:colOff>76200</xdr:colOff>
      <xdr:row>54</xdr:row>
      <xdr:rowOff>76200</xdr:rowOff>
    </xdr:to>
    <xdr:cxnSp macro="">
      <xdr:nvCxnSpPr>
        <xdr:cNvPr id="19" name="Straight Arrow Connector 18">
          <a:extLst>
            <a:ext uri="{FF2B5EF4-FFF2-40B4-BE49-F238E27FC236}">
              <a16:creationId xmlns:a16="http://schemas.microsoft.com/office/drawing/2014/main" id="{00000000-0008-0000-1200-000013000000}"/>
            </a:ext>
          </a:extLst>
        </xdr:cNvPr>
        <xdr:cNvCxnSpPr/>
      </xdr:nvCxnSpPr>
      <xdr:spPr>
        <a:xfrm>
          <a:off x="20288250" y="9810750"/>
          <a:ext cx="1247775" cy="7524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31</xdr:col>
      <xdr:colOff>0</xdr:colOff>
      <xdr:row>50</xdr:row>
      <xdr:rowOff>142875</xdr:rowOff>
    </xdr:from>
    <xdr:to>
      <xdr:col>34</xdr:col>
      <xdr:colOff>47142</xdr:colOff>
      <xdr:row>76</xdr:row>
      <xdr:rowOff>141950</xdr:rowOff>
    </xdr:to>
    <xdr:pic>
      <xdr:nvPicPr>
        <xdr:cNvPr id="20" name="Picture 19">
          <a:extLst>
            <a:ext uri="{FF2B5EF4-FFF2-40B4-BE49-F238E27FC236}">
              <a16:creationId xmlns:a16="http://schemas.microsoft.com/office/drawing/2014/main" id="{00000000-0008-0000-1200-000014000000}"/>
            </a:ext>
          </a:extLst>
        </xdr:cNvPr>
        <xdr:cNvPicPr>
          <a:picLocks noChangeAspect="1"/>
        </xdr:cNvPicPr>
      </xdr:nvPicPr>
      <xdr:blipFill rotWithShape="1">
        <a:blip xmlns:r="http://schemas.openxmlformats.org/officeDocument/2006/relationships" r:embed="rId6"/>
        <a:srcRect l="28886" t="2025"/>
        <a:stretch/>
      </xdr:blipFill>
      <xdr:spPr>
        <a:xfrm>
          <a:off x="23898225" y="9867900"/>
          <a:ext cx="1875942" cy="4952075"/>
        </a:xfrm>
        <a:prstGeom prst="rect">
          <a:avLst/>
        </a:prstGeom>
      </xdr:spPr>
    </xdr:pic>
    <xdr:clientData/>
  </xdr:twoCellAnchor>
  <xdr:twoCellAnchor editAs="oneCell">
    <xdr:from>
      <xdr:col>22</xdr:col>
      <xdr:colOff>390524</xdr:colOff>
      <xdr:row>64</xdr:row>
      <xdr:rowOff>28575</xdr:rowOff>
    </xdr:from>
    <xdr:to>
      <xdr:col>25</xdr:col>
      <xdr:colOff>171248</xdr:colOff>
      <xdr:row>87</xdr:row>
      <xdr:rowOff>56475</xdr:rowOff>
    </xdr:to>
    <xdr:pic>
      <xdr:nvPicPr>
        <xdr:cNvPr id="21" name="Picture 20">
          <a:extLst>
            <a:ext uri="{FF2B5EF4-FFF2-40B4-BE49-F238E27FC236}">
              <a16:creationId xmlns:a16="http://schemas.microsoft.com/office/drawing/2014/main" id="{00000000-0008-0000-1200-000015000000}"/>
            </a:ext>
          </a:extLst>
        </xdr:cNvPr>
        <xdr:cNvPicPr>
          <a:picLocks noChangeAspect="1"/>
        </xdr:cNvPicPr>
      </xdr:nvPicPr>
      <xdr:blipFill>
        <a:blip xmlns:r="http://schemas.openxmlformats.org/officeDocument/2006/relationships" r:embed="rId7"/>
        <a:stretch>
          <a:fillRect/>
        </a:stretch>
      </xdr:blipFill>
      <xdr:spPr>
        <a:xfrm>
          <a:off x="18802349" y="12420600"/>
          <a:ext cx="1609524" cy="4409400"/>
        </a:xfrm>
        <a:prstGeom prst="rect">
          <a:avLst/>
        </a:prstGeom>
      </xdr:spPr>
    </xdr:pic>
    <xdr:clientData/>
  </xdr:twoCellAnchor>
  <xdr:twoCellAnchor>
    <xdr:from>
      <xdr:col>21</xdr:col>
      <xdr:colOff>457200</xdr:colOff>
      <xdr:row>67</xdr:row>
      <xdr:rowOff>180975</xdr:rowOff>
    </xdr:from>
    <xdr:to>
      <xdr:col>23</xdr:col>
      <xdr:colOff>123825</xdr:colOff>
      <xdr:row>70</xdr:row>
      <xdr:rowOff>152400</xdr:rowOff>
    </xdr:to>
    <xdr:cxnSp macro="">
      <xdr:nvCxnSpPr>
        <xdr:cNvPr id="23" name="Straight Arrow Connector 22">
          <a:extLst>
            <a:ext uri="{FF2B5EF4-FFF2-40B4-BE49-F238E27FC236}">
              <a16:creationId xmlns:a16="http://schemas.microsoft.com/office/drawing/2014/main" id="{00000000-0008-0000-1200-000017000000}"/>
            </a:ext>
          </a:extLst>
        </xdr:cNvPr>
        <xdr:cNvCxnSpPr/>
      </xdr:nvCxnSpPr>
      <xdr:spPr>
        <a:xfrm>
          <a:off x="18259425" y="13144500"/>
          <a:ext cx="885825" cy="5429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200025</xdr:colOff>
      <xdr:row>63</xdr:row>
      <xdr:rowOff>123827</xdr:rowOff>
    </xdr:from>
    <xdr:to>
      <xdr:col>32</xdr:col>
      <xdr:colOff>247650</xdr:colOff>
      <xdr:row>66</xdr:row>
      <xdr:rowOff>123825</xdr:rowOff>
    </xdr:to>
    <xdr:cxnSp macro="">
      <xdr:nvCxnSpPr>
        <xdr:cNvPr id="25" name="Straight Arrow Connector 24">
          <a:extLst>
            <a:ext uri="{FF2B5EF4-FFF2-40B4-BE49-F238E27FC236}">
              <a16:creationId xmlns:a16="http://schemas.microsoft.com/office/drawing/2014/main" id="{00000000-0008-0000-1200-000019000000}"/>
            </a:ext>
          </a:extLst>
        </xdr:cNvPr>
        <xdr:cNvCxnSpPr/>
      </xdr:nvCxnSpPr>
      <xdr:spPr>
        <a:xfrm flipV="1">
          <a:off x="23488650" y="12325352"/>
          <a:ext cx="1266825" cy="57149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27</xdr:col>
      <xdr:colOff>209549</xdr:colOff>
      <xdr:row>85</xdr:row>
      <xdr:rowOff>123825</xdr:rowOff>
    </xdr:from>
    <xdr:to>
      <xdr:col>31</xdr:col>
      <xdr:colOff>390197</xdr:colOff>
      <xdr:row>105</xdr:row>
      <xdr:rowOff>37634</xdr:rowOff>
    </xdr:to>
    <xdr:pic>
      <xdr:nvPicPr>
        <xdr:cNvPr id="30" name="Picture 29">
          <a:extLst>
            <a:ext uri="{FF2B5EF4-FFF2-40B4-BE49-F238E27FC236}">
              <a16:creationId xmlns:a16="http://schemas.microsoft.com/office/drawing/2014/main" id="{00000000-0008-0000-1200-00001E000000}"/>
            </a:ext>
          </a:extLst>
        </xdr:cNvPr>
        <xdr:cNvPicPr>
          <a:picLocks noChangeAspect="1"/>
        </xdr:cNvPicPr>
      </xdr:nvPicPr>
      <xdr:blipFill>
        <a:blip xmlns:r="http://schemas.openxmlformats.org/officeDocument/2006/relationships" r:embed="rId8"/>
        <a:stretch>
          <a:fillRect/>
        </a:stretch>
      </xdr:blipFill>
      <xdr:spPr>
        <a:xfrm>
          <a:off x="21669374" y="16516350"/>
          <a:ext cx="2619048" cy="3723809"/>
        </a:xfrm>
        <a:prstGeom prst="rect">
          <a:avLst/>
        </a:prstGeom>
      </xdr:spPr>
    </xdr:pic>
    <xdr:clientData/>
  </xdr:twoCellAnchor>
  <xdr:twoCellAnchor>
    <xdr:from>
      <xdr:col>29</xdr:col>
      <xdr:colOff>342900</xdr:colOff>
      <xdr:row>83</xdr:row>
      <xdr:rowOff>171450</xdr:rowOff>
    </xdr:from>
    <xdr:to>
      <xdr:col>31</xdr:col>
      <xdr:colOff>85725</xdr:colOff>
      <xdr:row>97</xdr:row>
      <xdr:rowOff>95250</xdr:rowOff>
    </xdr:to>
    <xdr:cxnSp macro="">
      <xdr:nvCxnSpPr>
        <xdr:cNvPr id="32" name="Straight Arrow Connector 31">
          <a:extLst>
            <a:ext uri="{FF2B5EF4-FFF2-40B4-BE49-F238E27FC236}">
              <a16:creationId xmlns:a16="http://schemas.microsoft.com/office/drawing/2014/main" id="{00000000-0008-0000-1200-000020000000}"/>
            </a:ext>
          </a:extLst>
        </xdr:cNvPr>
        <xdr:cNvCxnSpPr/>
      </xdr:nvCxnSpPr>
      <xdr:spPr>
        <a:xfrm flipH="1">
          <a:off x="23021925" y="16182975"/>
          <a:ext cx="962025" cy="25908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xdr:colOff>
      <xdr:row>0</xdr:row>
      <xdr:rowOff>28575</xdr:rowOff>
    </xdr:from>
    <xdr:to>
      <xdr:col>5</xdr:col>
      <xdr:colOff>38100</xdr:colOff>
      <xdr:row>1</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9</xdr:col>
      <xdr:colOff>0</xdr:colOff>
      <xdr:row>0</xdr:row>
      <xdr:rowOff>171450</xdr:rowOff>
    </xdr:from>
    <xdr:to>
      <xdr:col>15</xdr:col>
      <xdr:colOff>66675</xdr:colOff>
      <xdr:row>4</xdr:row>
      <xdr:rowOff>771524</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134475" y="171450"/>
          <a:ext cx="3971925" cy="1495424"/>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Evidence Rating Scale</a:t>
          </a:r>
        </a:p>
        <a:p>
          <a:r>
            <a:rPr lang="en-US" sz="1100"/>
            <a:t>0=None (None of the indicators were evident)</a:t>
          </a:r>
        </a:p>
        <a:p>
          <a:r>
            <a:rPr lang="en-US" sz="1100"/>
            <a:t>1=Weak</a:t>
          </a:r>
          <a:r>
            <a:rPr lang="en-US" sz="1100" baseline="0"/>
            <a:t> ( fewer than half the indicators are evident)</a:t>
          </a:r>
        </a:p>
        <a:p>
          <a:r>
            <a:rPr lang="en-US" sz="1100" baseline="0"/>
            <a:t>2=Moderate (Half to three-quarters of the indicators are evident)</a:t>
          </a:r>
        </a:p>
        <a:p>
          <a:r>
            <a:rPr lang="en-US" sz="1100" baseline="0"/>
            <a:t>3=Strong (At least three quarters of the indicators are evident)</a:t>
          </a:r>
        </a:p>
        <a:p>
          <a:endParaRPr lang="en-US" sz="1100"/>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12</xdr:col>
      <xdr:colOff>333374</xdr:colOff>
      <xdr:row>9</xdr:row>
      <xdr:rowOff>295274</xdr:rowOff>
    </xdr:from>
    <xdr:to>
      <xdr:col>20</xdr:col>
      <xdr:colOff>28575</xdr:colOff>
      <xdr:row>17</xdr:row>
      <xdr:rowOff>66674</xdr:rowOff>
    </xdr:to>
    <xdr:graphicFrame macro="">
      <xdr:nvGraphicFramePr>
        <xdr:cNvPr id="8" name="Chart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0</xdr:row>
      <xdr:rowOff>28575</xdr:rowOff>
    </xdr:from>
    <xdr:to>
      <xdr:col>5</xdr:col>
      <xdr:colOff>38100</xdr:colOff>
      <xdr:row>1</xdr:row>
      <xdr:rowOff>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400550" y="28575"/>
          <a:ext cx="123825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95250</xdr:colOff>
      <xdr:row>12</xdr:row>
      <xdr:rowOff>0</xdr:rowOff>
    </xdr:from>
    <xdr:to>
      <xdr:col>21</xdr:col>
      <xdr:colOff>590550</xdr:colOff>
      <xdr:row>21</xdr:row>
      <xdr:rowOff>19050</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xdr:colOff>
      <xdr:row>0</xdr:row>
      <xdr:rowOff>28575</xdr:rowOff>
    </xdr:from>
    <xdr:to>
      <xdr:col>5</xdr:col>
      <xdr:colOff>38100</xdr:colOff>
      <xdr:row>1</xdr:row>
      <xdr:rowOff>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13</xdr:col>
      <xdr:colOff>514350</xdr:colOff>
      <xdr:row>9</xdr:row>
      <xdr:rowOff>228600</xdr:rowOff>
    </xdr:from>
    <xdr:to>
      <xdr:col>21</xdr:col>
      <xdr:colOff>209550</xdr:colOff>
      <xdr:row>16</xdr:row>
      <xdr:rowOff>371475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0</xdr:row>
      <xdr:rowOff>28575</xdr:rowOff>
    </xdr:from>
    <xdr:to>
      <xdr:col>5</xdr:col>
      <xdr:colOff>38100</xdr:colOff>
      <xdr:row>1</xdr:row>
      <xdr:rowOff>0</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9</xdr:col>
      <xdr:colOff>0</xdr:colOff>
      <xdr:row>0</xdr:row>
      <xdr:rowOff>171450</xdr:rowOff>
    </xdr:from>
    <xdr:to>
      <xdr:col>15</xdr:col>
      <xdr:colOff>66675</xdr:colOff>
      <xdr:row>4</xdr:row>
      <xdr:rowOff>771524</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9134475" y="171450"/>
          <a:ext cx="3971925" cy="1495424"/>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Evidence Rating Scale</a:t>
          </a:r>
        </a:p>
        <a:p>
          <a:r>
            <a:rPr lang="en-US" sz="1100"/>
            <a:t>0=None (None of the indicators were evident)</a:t>
          </a:r>
        </a:p>
        <a:p>
          <a:r>
            <a:rPr lang="en-US" sz="1100"/>
            <a:t>1=Weak</a:t>
          </a:r>
          <a:r>
            <a:rPr lang="en-US" sz="1100" baseline="0"/>
            <a:t> ( fewer than half the indicators are evident)</a:t>
          </a:r>
        </a:p>
        <a:p>
          <a:r>
            <a:rPr lang="en-US" sz="1100" baseline="0"/>
            <a:t>2=Moderate (Half to three-quarters of the indicators are evident)</a:t>
          </a:r>
        </a:p>
        <a:p>
          <a:r>
            <a:rPr lang="en-US" sz="1100" baseline="0"/>
            <a:t>3=Strong (At least three quarters of the indicators are evident)</a:t>
          </a:r>
        </a:p>
        <a:p>
          <a:endParaRPr lang="en-US" sz="1100"/>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4400550" y="28575"/>
          <a:ext cx="123825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19050</xdr:colOff>
      <xdr:row>0</xdr:row>
      <xdr:rowOff>28575</xdr:rowOff>
    </xdr:from>
    <xdr:to>
      <xdr:col>5</xdr:col>
      <xdr:colOff>38100</xdr:colOff>
      <xdr:row>1</xdr:row>
      <xdr:rowOff>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13</xdr:col>
      <xdr:colOff>423862</xdr:colOff>
      <xdr:row>8</xdr:row>
      <xdr:rowOff>133350</xdr:rowOff>
    </xdr:from>
    <xdr:to>
      <xdr:col>21</xdr:col>
      <xdr:colOff>119062</xdr:colOff>
      <xdr:row>16</xdr:row>
      <xdr:rowOff>9525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0</xdr:row>
      <xdr:rowOff>28575</xdr:rowOff>
    </xdr:from>
    <xdr:to>
      <xdr:col>5</xdr:col>
      <xdr:colOff>38100</xdr:colOff>
      <xdr:row>1</xdr:row>
      <xdr:rowOff>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9</xdr:col>
      <xdr:colOff>0</xdr:colOff>
      <xdr:row>0</xdr:row>
      <xdr:rowOff>171450</xdr:rowOff>
    </xdr:from>
    <xdr:to>
      <xdr:col>15</xdr:col>
      <xdr:colOff>66675</xdr:colOff>
      <xdr:row>4</xdr:row>
      <xdr:rowOff>771524</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9134475" y="171450"/>
          <a:ext cx="3971925" cy="1495424"/>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Evidence Rating Scale</a:t>
          </a:r>
        </a:p>
        <a:p>
          <a:r>
            <a:rPr lang="en-US" sz="1100"/>
            <a:t>0=None (None of the indicators were evident)</a:t>
          </a:r>
        </a:p>
        <a:p>
          <a:r>
            <a:rPr lang="en-US" sz="1100"/>
            <a:t>1=Weak</a:t>
          </a:r>
          <a:r>
            <a:rPr lang="en-US" sz="1100" baseline="0"/>
            <a:t> ( fewer than half the indicators are evident)</a:t>
          </a:r>
        </a:p>
        <a:p>
          <a:r>
            <a:rPr lang="en-US" sz="1100" baseline="0"/>
            <a:t>2=Moderate (Half to three-quarters of the indicators are evident)</a:t>
          </a:r>
        </a:p>
        <a:p>
          <a:r>
            <a:rPr lang="en-US" sz="1100" baseline="0"/>
            <a:t>3=Strong (At least three quarters of the indicators are evident)</a:t>
          </a:r>
        </a:p>
        <a:p>
          <a:endParaRPr lang="en-US" sz="1100"/>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4400550" y="28575"/>
          <a:ext cx="123825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19050</xdr:colOff>
      <xdr:row>0</xdr:row>
      <xdr:rowOff>28575</xdr:rowOff>
    </xdr:from>
    <xdr:to>
      <xdr:col>5</xdr:col>
      <xdr:colOff>38100</xdr:colOff>
      <xdr:row>1</xdr:row>
      <xdr:rowOff>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13</xdr:col>
      <xdr:colOff>33337</xdr:colOff>
      <xdr:row>10</xdr:row>
      <xdr:rowOff>0</xdr:rowOff>
    </xdr:from>
    <xdr:to>
      <xdr:col>20</xdr:col>
      <xdr:colOff>338137</xdr:colOff>
      <xdr:row>17</xdr:row>
      <xdr:rowOff>57150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0</xdr:row>
      <xdr:rowOff>28575</xdr:rowOff>
    </xdr:from>
    <xdr:to>
      <xdr:col>5</xdr:col>
      <xdr:colOff>38100</xdr:colOff>
      <xdr:row>1</xdr:row>
      <xdr:rowOff>0</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9</xdr:col>
      <xdr:colOff>0</xdr:colOff>
      <xdr:row>0</xdr:row>
      <xdr:rowOff>171450</xdr:rowOff>
    </xdr:from>
    <xdr:to>
      <xdr:col>15</xdr:col>
      <xdr:colOff>66675</xdr:colOff>
      <xdr:row>4</xdr:row>
      <xdr:rowOff>771524</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9134475" y="171450"/>
          <a:ext cx="3971925" cy="1114424"/>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Evidence Rating Scale</a:t>
          </a:r>
        </a:p>
        <a:p>
          <a:r>
            <a:rPr lang="en-US" sz="1100"/>
            <a:t>0=None (None of the indicators were evident)</a:t>
          </a:r>
        </a:p>
        <a:p>
          <a:r>
            <a:rPr lang="en-US" sz="1100"/>
            <a:t>1=Weak</a:t>
          </a:r>
          <a:r>
            <a:rPr lang="en-US" sz="1100" baseline="0"/>
            <a:t> ( fewer than half the indicators are evident)</a:t>
          </a:r>
        </a:p>
        <a:p>
          <a:r>
            <a:rPr lang="en-US" sz="1100" baseline="0"/>
            <a:t>2=Moderate (Half to three-quarters of the indicators are evident)</a:t>
          </a:r>
        </a:p>
        <a:p>
          <a:r>
            <a:rPr lang="en-US" sz="1100" baseline="0"/>
            <a:t>3=Strong (At least three quarters of the indicators are evident)</a:t>
          </a:r>
        </a:p>
        <a:p>
          <a:endParaRPr lang="en-US" sz="1100"/>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4400550" y="28575"/>
          <a:ext cx="123825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0</xdr:row>
      <xdr:rowOff>28575</xdr:rowOff>
    </xdr:from>
    <xdr:to>
      <xdr:col>5</xdr:col>
      <xdr:colOff>38100</xdr:colOff>
      <xdr:row>1</xdr:row>
      <xdr:rowOff>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13</xdr:col>
      <xdr:colOff>33337</xdr:colOff>
      <xdr:row>10</xdr:row>
      <xdr:rowOff>9525</xdr:rowOff>
    </xdr:from>
    <xdr:to>
      <xdr:col>20</xdr:col>
      <xdr:colOff>338137</xdr:colOff>
      <xdr:row>17</xdr:row>
      <xdr:rowOff>66675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0</xdr:row>
      <xdr:rowOff>28575</xdr:rowOff>
    </xdr:from>
    <xdr:to>
      <xdr:col>5</xdr:col>
      <xdr:colOff>38100</xdr:colOff>
      <xdr:row>1</xdr:row>
      <xdr:rowOff>0</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9</xdr:col>
      <xdr:colOff>0</xdr:colOff>
      <xdr:row>0</xdr:row>
      <xdr:rowOff>171450</xdr:rowOff>
    </xdr:from>
    <xdr:to>
      <xdr:col>15</xdr:col>
      <xdr:colOff>66675</xdr:colOff>
      <xdr:row>4</xdr:row>
      <xdr:rowOff>771524</xdr:rowOff>
    </xdr:to>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9134475" y="171450"/>
          <a:ext cx="3971925" cy="1114424"/>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Evidence Rating Scale</a:t>
          </a:r>
        </a:p>
        <a:p>
          <a:r>
            <a:rPr lang="en-US" sz="1100"/>
            <a:t>0=None (None of the indicators were evident)</a:t>
          </a:r>
        </a:p>
        <a:p>
          <a:r>
            <a:rPr lang="en-US" sz="1100"/>
            <a:t>1=Weak</a:t>
          </a:r>
          <a:r>
            <a:rPr lang="en-US" sz="1100" baseline="0"/>
            <a:t> ( fewer than half the indicators are evident)</a:t>
          </a:r>
        </a:p>
        <a:p>
          <a:r>
            <a:rPr lang="en-US" sz="1100" baseline="0"/>
            <a:t>2=Moderate (Half to three-quarters of the indicators are evident)</a:t>
          </a:r>
        </a:p>
        <a:p>
          <a:r>
            <a:rPr lang="en-US" sz="1100" baseline="0"/>
            <a:t>3=Strong (At least three quarters of the indicators are evident)</a:t>
          </a:r>
        </a:p>
        <a:p>
          <a:endParaRPr lang="en-US" sz="1100"/>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4" name="TextBox 13">
          <a:extLst>
            <a:ext uri="{FF2B5EF4-FFF2-40B4-BE49-F238E27FC236}">
              <a16:creationId xmlns:a16="http://schemas.microsoft.com/office/drawing/2014/main" id="{00000000-0008-0000-0500-00000E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4400550" y="28575"/>
          <a:ext cx="123825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19050</xdr:colOff>
      <xdr:row>0</xdr:row>
      <xdr:rowOff>28575</xdr:rowOff>
    </xdr:from>
    <xdr:to>
      <xdr:col>5</xdr:col>
      <xdr:colOff>38100</xdr:colOff>
      <xdr:row>1</xdr:row>
      <xdr:rowOff>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12</xdr:col>
      <xdr:colOff>585787</xdr:colOff>
      <xdr:row>10</xdr:row>
      <xdr:rowOff>9525</xdr:rowOff>
    </xdr:from>
    <xdr:to>
      <xdr:col>20</xdr:col>
      <xdr:colOff>280987</xdr:colOff>
      <xdr:row>17</xdr:row>
      <xdr:rowOff>66675</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0</xdr:row>
      <xdr:rowOff>28575</xdr:rowOff>
    </xdr:from>
    <xdr:to>
      <xdr:col>5</xdr:col>
      <xdr:colOff>38100</xdr:colOff>
      <xdr:row>1</xdr:row>
      <xdr:rowOff>0</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9</xdr:col>
      <xdr:colOff>0</xdr:colOff>
      <xdr:row>0</xdr:row>
      <xdr:rowOff>171450</xdr:rowOff>
    </xdr:from>
    <xdr:to>
      <xdr:col>15</xdr:col>
      <xdr:colOff>66675</xdr:colOff>
      <xdr:row>4</xdr:row>
      <xdr:rowOff>771524</xdr:rowOff>
    </xdr:to>
    <xdr:sp macro="" textlink="">
      <xdr:nvSpPr>
        <xdr:cNvPr id="14" name="TextBox 13">
          <a:extLst>
            <a:ext uri="{FF2B5EF4-FFF2-40B4-BE49-F238E27FC236}">
              <a16:creationId xmlns:a16="http://schemas.microsoft.com/office/drawing/2014/main" id="{00000000-0008-0000-0600-00000E000000}"/>
            </a:ext>
          </a:extLst>
        </xdr:cNvPr>
        <xdr:cNvSpPr txBox="1"/>
      </xdr:nvSpPr>
      <xdr:spPr>
        <a:xfrm>
          <a:off x="9134475" y="171450"/>
          <a:ext cx="3971925" cy="1114424"/>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Evidence Rating Scale</a:t>
          </a:r>
        </a:p>
        <a:p>
          <a:r>
            <a:rPr lang="en-US" sz="1100"/>
            <a:t>0=None (None of the indicators were evident)</a:t>
          </a:r>
        </a:p>
        <a:p>
          <a:r>
            <a:rPr lang="en-US" sz="1100"/>
            <a:t>1=Weak</a:t>
          </a:r>
          <a:r>
            <a:rPr lang="en-US" sz="1100" baseline="0"/>
            <a:t> ( fewer than half the indicators are evident)</a:t>
          </a:r>
        </a:p>
        <a:p>
          <a:r>
            <a:rPr lang="en-US" sz="1100" baseline="0"/>
            <a:t>2=Moderate (Half to three-quarters of the indicators are evident)</a:t>
          </a:r>
        </a:p>
        <a:p>
          <a:r>
            <a:rPr lang="en-US" sz="1100" baseline="0"/>
            <a:t>3=Strong (At least three quarters of the indicators are evident)</a:t>
          </a:r>
        </a:p>
        <a:p>
          <a:endParaRPr lang="en-US" sz="1100"/>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5" name="TextBox 14">
          <a:extLst>
            <a:ext uri="{FF2B5EF4-FFF2-40B4-BE49-F238E27FC236}">
              <a16:creationId xmlns:a16="http://schemas.microsoft.com/office/drawing/2014/main" id="{00000000-0008-0000-0600-00000F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7" name="TextBox 16">
          <a:extLst>
            <a:ext uri="{FF2B5EF4-FFF2-40B4-BE49-F238E27FC236}">
              <a16:creationId xmlns:a16="http://schemas.microsoft.com/office/drawing/2014/main" id="{00000000-0008-0000-0600-000011000000}"/>
            </a:ext>
          </a:extLst>
        </xdr:cNvPr>
        <xdr:cNvSpPr txBox="1"/>
      </xdr:nvSpPr>
      <xdr:spPr>
        <a:xfrm>
          <a:off x="4400550" y="28575"/>
          <a:ext cx="123825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0</xdr:row>
      <xdr:rowOff>28575</xdr:rowOff>
    </xdr:from>
    <xdr:to>
      <xdr:col>5</xdr:col>
      <xdr:colOff>38100</xdr:colOff>
      <xdr:row>1</xdr:row>
      <xdr:rowOff>0</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12</xdr:col>
      <xdr:colOff>595312</xdr:colOff>
      <xdr:row>8</xdr:row>
      <xdr:rowOff>257175</xdr:rowOff>
    </xdr:from>
    <xdr:to>
      <xdr:col>20</xdr:col>
      <xdr:colOff>290512</xdr:colOff>
      <xdr:row>16</xdr:row>
      <xdr:rowOff>133350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0</xdr:row>
      <xdr:rowOff>28575</xdr:rowOff>
    </xdr:from>
    <xdr:to>
      <xdr:col>5</xdr:col>
      <xdr:colOff>38100</xdr:colOff>
      <xdr:row>1</xdr:row>
      <xdr:rowOff>0</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1" name="TextBox 10">
          <a:extLst>
            <a:ext uri="{FF2B5EF4-FFF2-40B4-BE49-F238E27FC236}">
              <a16:creationId xmlns:a16="http://schemas.microsoft.com/office/drawing/2014/main" id="{00000000-0008-0000-0700-00000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2" name="TextBox 11">
          <a:extLst>
            <a:ext uri="{FF2B5EF4-FFF2-40B4-BE49-F238E27FC236}">
              <a16:creationId xmlns:a16="http://schemas.microsoft.com/office/drawing/2014/main" id="{00000000-0008-0000-0700-00000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3" name="TextBox 12">
          <a:extLst>
            <a:ext uri="{FF2B5EF4-FFF2-40B4-BE49-F238E27FC236}">
              <a16:creationId xmlns:a16="http://schemas.microsoft.com/office/drawing/2014/main" id="{00000000-0008-0000-0700-00000D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4" name="TextBox 13">
          <a:extLst>
            <a:ext uri="{FF2B5EF4-FFF2-40B4-BE49-F238E27FC236}">
              <a16:creationId xmlns:a16="http://schemas.microsoft.com/office/drawing/2014/main" id="{00000000-0008-0000-0700-00000E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5" name="TextBox 14">
          <a:extLst>
            <a:ext uri="{FF2B5EF4-FFF2-40B4-BE49-F238E27FC236}">
              <a16:creationId xmlns:a16="http://schemas.microsoft.com/office/drawing/2014/main" id="{00000000-0008-0000-0700-00000F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9</xdr:col>
      <xdr:colOff>0</xdr:colOff>
      <xdr:row>0</xdr:row>
      <xdr:rowOff>171450</xdr:rowOff>
    </xdr:from>
    <xdr:to>
      <xdr:col>15</xdr:col>
      <xdr:colOff>66675</xdr:colOff>
      <xdr:row>4</xdr:row>
      <xdr:rowOff>771524</xdr:rowOff>
    </xdr:to>
    <xdr:sp macro="" textlink="">
      <xdr:nvSpPr>
        <xdr:cNvPr id="16" name="TextBox 15">
          <a:extLst>
            <a:ext uri="{FF2B5EF4-FFF2-40B4-BE49-F238E27FC236}">
              <a16:creationId xmlns:a16="http://schemas.microsoft.com/office/drawing/2014/main" id="{00000000-0008-0000-0700-000010000000}"/>
            </a:ext>
          </a:extLst>
        </xdr:cNvPr>
        <xdr:cNvSpPr txBox="1"/>
      </xdr:nvSpPr>
      <xdr:spPr>
        <a:xfrm>
          <a:off x="9134475" y="171450"/>
          <a:ext cx="3971925" cy="1114424"/>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Evidence Rating Scale</a:t>
          </a:r>
        </a:p>
        <a:p>
          <a:r>
            <a:rPr lang="en-US" sz="1100"/>
            <a:t>0=None (None of the indicators were evident)</a:t>
          </a:r>
        </a:p>
        <a:p>
          <a:r>
            <a:rPr lang="en-US" sz="1100"/>
            <a:t>1=Weak</a:t>
          </a:r>
          <a:r>
            <a:rPr lang="en-US" sz="1100" baseline="0"/>
            <a:t> ( fewer than half the indicators are evident)</a:t>
          </a:r>
        </a:p>
        <a:p>
          <a:r>
            <a:rPr lang="en-US" sz="1100" baseline="0"/>
            <a:t>2=Moderate (Half to three-quarters of the indicators are evident)</a:t>
          </a:r>
        </a:p>
        <a:p>
          <a:r>
            <a:rPr lang="en-US" sz="1100" baseline="0"/>
            <a:t>3=Strong (At least three quarters of the indicators are evident)</a:t>
          </a:r>
        </a:p>
        <a:p>
          <a:endParaRPr lang="en-US" sz="1100"/>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8" name="TextBox 17">
          <a:extLst>
            <a:ext uri="{FF2B5EF4-FFF2-40B4-BE49-F238E27FC236}">
              <a16:creationId xmlns:a16="http://schemas.microsoft.com/office/drawing/2014/main" id="{00000000-0008-0000-0700-000012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9" name="TextBox 18">
          <a:extLst>
            <a:ext uri="{FF2B5EF4-FFF2-40B4-BE49-F238E27FC236}">
              <a16:creationId xmlns:a16="http://schemas.microsoft.com/office/drawing/2014/main" id="{00000000-0008-0000-0700-000013000000}"/>
            </a:ext>
          </a:extLst>
        </xdr:cNvPr>
        <xdr:cNvSpPr txBox="1"/>
      </xdr:nvSpPr>
      <xdr:spPr>
        <a:xfrm>
          <a:off x="4400550" y="28575"/>
          <a:ext cx="123825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19050</xdr:colOff>
      <xdr:row>0</xdr:row>
      <xdr:rowOff>28575</xdr:rowOff>
    </xdr:from>
    <xdr:to>
      <xdr:col>5</xdr:col>
      <xdr:colOff>38100</xdr:colOff>
      <xdr:row>1</xdr:row>
      <xdr:rowOff>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12</xdr:col>
      <xdr:colOff>585787</xdr:colOff>
      <xdr:row>8</xdr:row>
      <xdr:rowOff>238125</xdr:rowOff>
    </xdr:from>
    <xdr:to>
      <xdr:col>20</xdr:col>
      <xdr:colOff>280987</xdr:colOff>
      <xdr:row>16</xdr:row>
      <xdr:rowOff>114300</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0</xdr:row>
      <xdr:rowOff>28575</xdr:rowOff>
    </xdr:from>
    <xdr:to>
      <xdr:col>5</xdr:col>
      <xdr:colOff>38100</xdr:colOff>
      <xdr:row>1</xdr:row>
      <xdr:rowOff>0</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2" name="TextBox 11">
          <a:extLst>
            <a:ext uri="{FF2B5EF4-FFF2-40B4-BE49-F238E27FC236}">
              <a16:creationId xmlns:a16="http://schemas.microsoft.com/office/drawing/2014/main" id="{00000000-0008-0000-0800-00000C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4" name="TextBox 13">
          <a:extLst>
            <a:ext uri="{FF2B5EF4-FFF2-40B4-BE49-F238E27FC236}">
              <a16:creationId xmlns:a16="http://schemas.microsoft.com/office/drawing/2014/main" id="{00000000-0008-0000-0800-00000E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5" name="TextBox 14">
          <a:extLst>
            <a:ext uri="{FF2B5EF4-FFF2-40B4-BE49-F238E27FC236}">
              <a16:creationId xmlns:a16="http://schemas.microsoft.com/office/drawing/2014/main" id="{00000000-0008-0000-0800-00000F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6" name="TextBox 15">
          <a:extLst>
            <a:ext uri="{FF2B5EF4-FFF2-40B4-BE49-F238E27FC236}">
              <a16:creationId xmlns:a16="http://schemas.microsoft.com/office/drawing/2014/main" id="{00000000-0008-0000-0800-000010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7" name="TextBox 16">
          <a:extLst>
            <a:ext uri="{FF2B5EF4-FFF2-40B4-BE49-F238E27FC236}">
              <a16:creationId xmlns:a16="http://schemas.microsoft.com/office/drawing/2014/main" id="{00000000-0008-0000-0800-000011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9</xdr:col>
      <xdr:colOff>0</xdr:colOff>
      <xdr:row>0</xdr:row>
      <xdr:rowOff>171450</xdr:rowOff>
    </xdr:from>
    <xdr:to>
      <xdr:col>15</xdr:col>
      <xdr:colOff>66675</xdr:colOff>
      <xdr:row>4</xdr:row>
      <xdr:rowOff>771524</xdr:rowOff>
    </xdr:to>
    <xdr:sp macro="" textlink="">
      <xdr:nvSpPr>
        <xdr:cNvPr id="18" name="TextBox 17">
          <a:extLst>
            <a:ext uri="{FF2B5EF4-FFF2-40B4-BE49-F238E27FC236}">
              <a16:creationId xmlns:a16="http://schemas.microsoft.com/office/drawing/2014/main" id="{00000000-0008-0000-0800-000012000000}"/>
            </a:ext>
          </a:extLst>
        </xdr:cNvPr>
        <xdr:cNvSpPr txBox="1"/>
      </xdr:nvSpPr>
      <xdr:spPr>
        <a:xfrm>
          <a:off x="9134475" y="171450"/>
          <a:ext cx="3971925" cy="1114424"/>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Evidence Rating Scale</a:t>
          </a:r>
        </a:p>
        <a:p>
          <a:r>
            <a:rPr lang="en-US" sz="1100"/>
            <a:t>0=None (None of the indicators were evident)</a:t>
          </a:r>
        </a:p>
        <a:p>
          <a:r>
            <a:rPr lang="en-US" sz="1100"/>
            <a:t>1=Weak</a:t>
          </a:r>
          <a:r>
            <a:rPr lang="en-US" sz="1100" baseline="0"/>
            <a:t> ( fewer than half the indicators are evident)</a:t>
          </a:r>
        </a:p>
        <a:p>
          <a:r>
            <a:rPr lang="en-US" sz="1100" baseline="0"/>
            <a:t>2=Moderate (Half to three-quarters of the indicators are evident)</a:t>
          </a:r>
        </a:p>
        <a:p>
          <a:r>
            <a:rPr lang="en-US" sz="1100" baseline="0"/>
            <a:t>3=Strong (At least three quarters of the indicators are evident)</a:t>
          </a:r>
        </a:p>
        <a:p>
          <a:endParaRPr lang="en-US" sz="1100"/>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19" name="TextBox 18">
          <a:extLst>
            <a:ext uri="{FF2B5EF4-FFF2-40B4-BE49-F238E27FC236}">
              <a16:creationId xmlns:a16="http://schemas.microsoft.com/office/drawing/2014/main" id="{00000000-0008-0000-0800-000013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0" name="TextBox 19">
          <a:extLst>
            <a:ext uri="{FF2B5EF4-FFF2-40B4-BE49-F238E27FC236}">
              <a16:creationId xmlns:a16="http://schemas.microsoft.com/office/drawing/2014/main" id="{00000000-0008-0000-0800-000014000000}"/>
            </a:ext>
          </a:extLst>
        </xdr:cNvPr>
        <xdr:cNvSpPr txBox="1"/>
      </xdr:nvSpPr>
      <xdr:spPr>
        <a:xfrm>
          <a:off x="4400550" y="28575"/>
          <a:ext cx="1238250" cy="2952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twoCellAnchor>
    <xdr:from>
      <xdr:col>3</xdr:col>
      <xdr:colOff>19050</xdr:colOff>
      <xdr:row>0</xdr:row>
      <xdr:rowOff>28575</xdr:rowOff>
    </xdr:from>
    <xdr:to>
      <xdr:col>5</xdr:col>
      <xdr:colOff>38100</xdr:colOff>
      <xdr:row>1</xdr:row>
      <xdr:rowOff>0</xdr:rowOff>
    </xdr:to>
    <xdr:sp macro="" textlink="">
      <xdr:nvSpPr>
        <xdr:cNvPr id="21" name="TextBox 20">
          <a:extLst>
            <a:ext uri="{FF2B5EF4-FFF2-40B4-BE49-F238E27FC236}">
              <a16:creationId xmlns:a16="http://schemas.microsoft.com/office/drawing/2014/main" id="{00000000-0008-0000-0800-000015000000}"/>
            </a:ext>
          </a:extLst>
        </xdr:cNvPr>
        <xdr:cNvSpPr txBox="1"/>
      </xdr:nvSpPr>
      <xdr:spPr>
        <a:xfrm>
          <a:off x="4400550" y="28575"/>
          <a:ext cx="123825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Password: Fidelity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Child%20Development/Curriculum/Creative%20Curriculum/Fidelity%20monitoring/Fidelity%20Master%20Template%20HS_EHS%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S Template"/>
      <sheetName val="EHS Template"/>
    </sheetNames>
    <sheetDataSet>
      <sheetData sheetId="0"/>
      <sheetData sheetId="1">
        <row r="12">
          <cell r="I12" t="str">
            <v>Sum of Indicators</v>
          </cell>
          <cell r="J12" t="str">
            <v>% of indicators</v>
          </cell>
          <cell r="K12" t="str">
            <v>Fidelity level</v>
          </cell>
        </row>
        <row r="13">
          <cell r="G13" t="str">
            <v>Part 1</v>
          </cell>
          <cell r="H13" t="str">
            <v xml:space="preserve">
Use</v>
          </cell>
          <cell r="I13">
            <v>12</v>
          </cell>
          <cell r="J13">
            <v>1</v>
          </cell>
          <cell r="K13" t="str">
            <v>High</v>
          </cell>
        </row>
        <row r="14">
          <cell r="G14" t="str">
            <v>Part 2</v>
          </cell>
          <cell r="H14" t="str">
            <v xml:space="preserve">
Physical 
environment</v>
          </cell>
          <cell r="I14">
            <v>35</v>
          </cell>
          <cell r="J14">
            <v>1</v>
          </cell>
          <cell r="K14" t="str">
            <v>High</v>
          </cell>
        </row>
        <row r="15">
          <cell r="G15"/>
          <cell r="H15" t="str">
            <v>Structure</v>
          </cell>
          <cell r="I15">
            <v>14</v>
          </cell>
          <cell r="J15">
            <v>1</v>
          </cell>
          <cell r="K15" t="str">
            <v>High</v>
          </cell>
        </row>
        <row r="16">
          <cell r="G16"/>
          <cell r="H16" t="str">
            <v>Teacher-Child 
interactions</v>
          </cell>
          <cell r="I16">
            <v>45</v>
          </cell>
          <cell r="J16">
            <v>1</v>
          </cell>
          <cell r="K16" t="str">
            <v>High</v>
          </cell>
        </row>
        <row r="17">
          <cell r="G17"/>
          <cell r="H17" t="str">
            <v>Families</v>
          </cell>
          <cell r="I17">
            <v>4</v>
          </cell>
          <cell r="J17">
            <v>1</v>
          </cell>
          <cell r="K17" t="str">
            <v>High</v>
          </cell>
        </row>
        <row r="18">
          <cell r="G18"/>
          <cell r="H18" t="str">
            <v>Assessments</v>
          </cell>
          <cell r="I18">
            <v>7</v>
          </cell>
          <cell r="J18">
            <v>1</v>
          </cell>
          <cell r="K18" t="str">
            <v>High</v>
          </cell>
        </row>
        <row r="19">
          <cell r="G19"/>
          <cell r="H19" t="str">
            <v>Part 2 subscore</v>
          </cell>
          <cell r="I19">
            <v>105</v>
          </cell>
          <cell r="J19">
            <v>1</v>
          </cell>
          <cell r="K19" t="str">
            <v>High</v>
          </cell>
        </row>
        <row r="20">
          <cell r="G20" t="str">
            <v>Overall</v>
          </cell>
          <cell r="H20" t="str">
            <v>Fidelity score</v>
          </cell>
          <cell r="I20">
            <v>117</v>
          </cell>
          <cell r="J20">
            <v>1</v>
          </cell>
          <cell r="K20" t="str">
            <v>High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U33" sqref="U33"/>
    </sheetView>
  </sheetViews>
  <sheetFormatPr baseColWidth="10" defaultColWidth="8.83203125" defaultRowHeight="15" x14ac:dyDescent="0.2"/>
  <sheetData/>
  <sheetProtection algorithmName="SHA-512" hashValue="WjWdNolH0y+uTffZ4tD+1SbzstLVo2PIHCFCqqfnL33uIsXm+fU1OWmUNwOz6qpCcJyLeqZGcCYR/0glv5JCNQ==" saltValue="jbaKWjCjv0RIthgcQBWWuw==" spinCount="100000" sheet="1" objects="1" scenarios="1"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dimension ref="A1:X315"/>
  <sheetViews>
    <sheetView zoomScaleNormal="100" workbookViewId="0">
      <selection activeCell="B139" sqref="B139"/>
    </sheetView>
  </sheetViews>
  <sheetFormatPr baseColWidth="10" defaultColWidth="9.1640625" defaultRowHeight="15" x14ac:dyDescent="0.2"/>
  <cols>
    <col min="1" max="1" width="35" style="3" bestFit="1" customWidth="1"/>
    <col min="2" max="2" width="21.5" style="3" customWidth="1"/>
    <col min="3" max="5" width="9.1640625" style="3"/>
    <col min="6" max="6" width="20.5" style="3" bestFit="1" customWidth="1"/>
    <col min="7" max="7" width="10.5" style="3" customWidth="1"/>
    <col min="8" max="8" width="9.1640625" style="3"/>
    <col min="9" max="10" width="12.83203125" style="3" customWidth="1"/>
    <col min="11" max="16384" width="9.1640625" style="3"/>
  </cols>
  <sheetData>
    <row r="1" spans="1:24" ht="25.5" customHeight="1" x14ac:dyDescent="0.25">
      <c r="A1" s="181" t="s">
        <v>7</v>
      </c>
      <c r="B1" s="181"/>
      <c r="C1" s="181"/>
    </row>
    <row r="2" spans="1:24" ht="15" customHeight="1" x14ac:dyDescent="0.2">
      <c r="A2" s="182" t="s">
        <v>8</v>
      </c>
      <c r="B2" s="182"/>
      <c r="C2" s="182"/>
    </row>
    <row r="3" spans="1:24" x14ac:dyDescent="0.2">
      <c r="A3" s="64"/>
      <c r="B3" s="64"/>
      <c r="C3" s="64"/>
    </row>
    <row r="4" spans="1:24" ht="16" x14ac:dyDescent="0.2">
      <c r="A4" s="54" t="s">
        <v>9</v>
      </c>
      <c r="B4" s="65">
        <v>43802</v>
      </c>
      <c r="C4" s="52"/>
      <c r="M4" s="42"/>
      <c r="O4" s="42"/>
      <c r="T4" s="42"/>
      <c r="U4" s="42"/>
    </row>
    <row r="5" spans="1:24" s="15" customFormat="1" ht="33" thickBot="1" x14ac:dyDescent="0.25">
      <c r="A5" s="55" t="s">
        <v>136</v>
      </c>
      <c r="B5" s="66">
        <v>43800</v>
      </c>
      <c r="C5" s="51"/>
      <c r="D5" s="46"/>
      <c r="E5" s="47"/>
      <c r="F5" s="67" t="s">
        <v>144</v>
      </c>
      <c r="G5" s="67" t="s">
        <v>145</v>
      </c>
      <c r="H5" s="59" t="s">
        <v>146</v>
      </c>
      <c r="I5" s="68" t="s">
        <v>147</v>
      </c>
      <c r="J5" s="47"/>
      <c r="K5" s="47"/>
      <c r="L5" s="46"/>
      <c r="M5" s="46"/>
      <c r="N5" s="47"/>
      <c r="O5" s="47"/>
      <c r="P5" s="49"/>
      <c r="Q5" s="49"/>
      <c r="R5" s="49"/>
      <c r="S5" s="47"/>
      <c r="T5" s="50"/>
      <c r="U5" s="44"/>
      <c r="V5" s="49"/>
      <c r="W5" s="49"/>
      <c r="X5" s="48"/>
    </row>
    <row r="6" spans="1:24" x14ac:dyDescent="0.2">
      <c r="A6" s="8" t="s">
        <v>137</v>
      </c>
      <c r="B6" s="69"/>
      <c r="C6" s="53"/>
      <c r="E6" s="43"/>
      <c r="F6" s="3">
        <v>1</v>
      </c>
      <c r="G6" s="4">
        <f>COUNTIF(B15:B28,"y")/COUNTA(B15:B28)</f>
        <v>1</v>
      </c>
      <c r="H6" s="3">
        <f>IF(G6&gt;=75%,3,IF(G6&gt;=50%,2,IF(G6&gt;0,1,0)))</f>
        <v>3</v>
      </c>
      <c r="I6" s="3" t="str">
        <f>IF(G6&gt;=75%,"Strong",IF(G6&gt;=50%,"Moderate",IF(G6&gt;0,"Weak","None")))</f>
        <v>Strong</v>
      </c>
      <c r="K6" s="43"/>
      <c r="L6" s="43"/>
      <c r="M6" s="43"/>
      <c r="P6" s="43"/>
      <c r="Q6" s="43"/>
      <c r="R6" s="43"/>
      <c r="T6" s="43"/>
      <c r="U6" s="43"/>
      <c r="V6" s="43"/>
      <c r="W6" s="43"/>
      <c r="X6" s="43"/>
    </row>
    <row r="7" spans="1:24" x14ac:dyDescent="0.2">
      <c r="A7" s="41" t="s">
        <v>138</v>
      </c>
      <c r="B7" s="70" t="s">
        <v>148</v>
      </c>
      <c r="C7" s="71"/>
      <c r="D7" s="44"/>
      <c r="E7" s="42"/>
      <c r="F7" s="3">
        <v>2</v>
      </c>
      <c r="G7" s="4">
        <f>COUNTIF(B33:B37,"y")/COUNTA(B33:B37)</f>
        <v>0.8</v>
      </c>
      <c r="H7" s="3">
        <f t="shared" ref="H7:H9" si="0">IF(G7&gt;=75%,3,IF(G7&gt;=50%,2,IF(G7&gt;0,1,0)))</f>
        <v>3</v>
      </c>
      <c r="I7" s="3" t="str">
        <f t="shared" ref="I7:I17" si="1">IF(G7&gt;=75%,"Strong",IF(G7&gt;=50%,"Moderate",IF(G7&gt;0,"Weak","None")))</f>
        <v>Strong</v>
      </c>
    </row>
    <row r="8" spans="1:24" ht="16" thickBot="1" x14ac:dyDescent="0.25">
      <c r="A8" s="56" t="s">
        <v>139</v>
      </c>
      <c r="B8" s="72" t="s">
        <v>149</v>
      </c>
      <c r="C8" s="45"/>
      <c r="F8" s="3">
        <v>3</v>
      </c>
      <c r="G8" s="4">
        <f>COUNTIF(B42:B46,"y")/COUNTA(B42:B46)</f>
        <v>0.8</v>
      </c>
      <c r="H8" s="3">
        <f t="shared" si="0"/>
        <v>3</v>
      </c>
      <c r="I8" s="3" t="str">
        <f t="shared" si="1"/>
        <v>Strong</v>
      </c>
    </row>
    <row r="9" spans="1:24" ht="21" customHeight="1" thickBot="1" x14ac:dyDescent="0.25">
      <c r="A9" s="183" t="s">
        <v>10</v>
      </c>
      <c r="B9" s="184"/>
      <c r="C9" s="185"/>
      <c r="F9" s="5">
        <v>4</v>
      </c>
      <c r="G9" s="73">
        <f>COUNTIF(B51:B58,"y")/COUNTA(B51:B58)</f>
        <v>0.875</v>
      </c>
      <c r="H9" s="5">
        <f t="shared" si="0"/>
        <v>3</v>
      </c>
      <c r="I9" s="5" t="str">
        <f t="shared" si="1"/>
        <v>Strong</v>
      </c>
    </row>
    <row r="10" spans="1:24" ht="24" thickBot="1" x14ac:dyDescent="0.3">
      <c r="A10" s="186" t="s">
        <v>11</v>
      </c>
      <c r="B10" s="187"/>
      <c r="C10" s="188"/>
      <c r="F10" s="74" t="s">
        <v>144</v>
      </c>
      <c r="G10" s="75" t="s">
        <v>4</v>
      </c>
      <c r="H10" s="76">
        <f>SUM(H6:H9)</f>
        <v>12</v>
      </c>
      <c r="J10" s="77"/>
      <c r="K10" s="77"/>
      <c r="L10" s="77" t="s">
        <v>150</v>
      </c>
    </row>
    <row r="11" spans="1:24" ht="33" thickBot="1" x14ac:dyDescent="0.25">
      <c r="A11" s="7"/>
      <c r="B11" s="9"/>
      <c r="C11" s="9"/>
      <c r="F11" s="78" t="s">
        <v>0</v>
      </c>
      <c r="J11" s="79" t="s">
        <v>5</v>
      </c>
      <c r="K11" s="80">
        <f>H10/12</f>
        <v>1</v>
      </c>
      <c r="L11" s="75" t="str">
        <f>IF(K11&gt;69%,"Strong",IF(K11&gt;49%,"Moderate",IF(K11&gt;0,"Weak","No Fidelity")))</f>
        <v>Strong</v>
      </c>
    </row>
    <row r="12" spans="1:24" ht="33" thickBot="1" x14ac:dyDescent="0.25">
      <c r="A12" s="180" t="s">
        <v>12</v>
      </c>
      <c r="B12" s="189"/>
      <c r="C12" s="189"/>
      <c r="F12" s="81" t="s">
        <v>151</v>
      </c>
      <c r="G12" s="67" t="s">
        <v>145</v>
      </c>
      <c r="H12" s="59" t="s">
        <v>146</v>
      </c>
      <c r="I12" s="68" t="s">
        <v>147</v>
      </c>
      <c r="J12" s="79" t="s">
        <v>6</v>
      </c>
      <c r="K12" s="82">
        <f>H40/84</f>
        <v>0.97619047619047616</v>
      </c>
      <c r="L12" s="75" t="str">
        <f t="shared" ref="L12:L13" si="2">IF(K12&gt;69%,"Strong",IF(K12&gt;49%,"Moderate",IF(K12&gt;0,"Weak","No Fidelity")))</f>
        <v>Strong</v>
      </c>
    </row>
    <row r="13" spans="1:24" ht="32" x14ac:dyDescent="0.2">
      <c r="A13" s="10"/>
      <c r="B13" s="9"/>
      <c r="C13" s="9"/>
      <c r="F13" s="3">
        <v>1</v>
      </c>
      <c r="G13" s="4">
        <f>COUNTIF(B67:B79,"y")/COUNTA(B67:B79)</f>
        <v>0.61538461538461542</v>
      </c>
      <c r="H13" s="3">
        <f>IF(G13&gt;=75%,3,IF(G13&gt;=50%,2,IF(G13&gt;0,1,0)))</f>
        <v>2</v>
      </c>
      <c r="I13" s="3" t="str">
        <f t="shared" si="1"/>
        <v>Moderate</v>
      </c>
      <c r="J13" s="79" t="s">
        <v>152</v>
      </c>
      <c r="K13" s="82">
        <f>(H10+H40)/96</f>
        <v>0.97916666666666663</v>
      </c>
      <c r="L13" s="75" t="str">
        <f t="shared" si="2"/>
        <v>Strong</v>
      </c>
    </row>
    <row r="14" spans="1:24" ht="17" x14ac:dyDescent="0.2">
      <c r="A14" s="11" t="s">
        <v>13</v>
      </c>
      <c r="B14" s="12" t="s">
        <v>14</v>
      </c>
      <c r="C14" s="13"/>
      <c r="F14" s="3">
        <v>2</v>
      </c>
      <c r="G14" s="4">
        <f>COUNTIF(B87:B97,"y")/COUNTA(B87:B97)</f>
        <v>0.90909090909090906</v>
      </c>
      <c r="H14" s="3">
        <f>IF(G14&gt;=75%,3,IF(G14&gt;=50%,2,IF(G14&gt;0,1,0)))</f>
        <v>3</v>
      </c>
      <c r="I14" s="3" t="str">
        <f t="shared" si="1"/>
        <v>Strong</v>
      </c>
    </row>
    <row r="15" spans="1:24" ht="16" x14ac:dyDescent="0.2">
      <c r="A15" s="14" t="s">
        <v>15</v>
      </c>
      <c r="B15" s="1" t="s">
        <v>143</v>
      </c>
      <c r="C15" s="16"/>
      <c r="F15" s="3">
        <v>3</v>
      </c>
      <c r="G15" s="4">
        <f>COUNTIF(B107:B118,"y")/COUNTA(B107:B118)</f>
        <v>0.75</v>
      </c>
      <c r="H15" s="3">
        <f>IF(G15&gt;=75%,3,IF(G15&gt;=50%,2,IF(G15&gt;0,1,0)))</f>
        <v>3</v>
      </c>
      <c r="I15" s="3" t="str">
        <f t="shared" si="1"/>
        <v>Strong</v>
      </c>
    </row>
    <row r="16" spans="1:24" ht="32" x14ac:dyDescent="0.2">
      <c r="A16" s="14" t="s">
        <v>16</v>
      </c>
      <c r="B16" s="1" t="s">
        <v>143</v>
      </c>
      <c r="C16" s="16"/>
      <c r="F16" s="3">
        <v>4</v>
      </c>
      <c r="G16" s="4">
        <f>COUNTIF(B125:B130,"y")/COUNTA(B125:B130)</f>
        <v>0.83333333333333337</v>
      </c>
      <c r="H16" s="3">
        <f>IF(G16&gt;=75%,3,IF(G16&gt;=50%,2,IF(G16&gt;0,1,0)))</f>
        <v>3</v>
      </c>
      <c r="I16" s="3" t="str">
        <f t="shared" si="1"/>
        <v>Strong</v>
      </c>
    </row>
    <row r="17" spans="1:9" ht="32" x14ac:dyDescent="0.2">
      <c r="A17" s="14" t="s">
        <v>17</v>
      </c>
      <c r="B17" s="1" t="s">
        <v>143</v>
      </c>
      <c r="C17" s="16"/>
      <c r="F17" s="5">
        <v>5</v>
      </c>
      <c r="G17" s="73">
        <f>COUNTIF(B137:B142,"y")/COUNTA(B137:B142)</f>
        <v>0.66666666666666663</v>
      </c>
      <c r="H17" s="5">
        <f>IF(G17&gt;=75%,3,IF(G17&gt;=50%,2,IF(G17&gt;0,1,0)))</f>
        <v>2</v>
      </c>
      <c r="I17" s="5" t="str">
        <f t="shared" si="1"/>
        <v>Moderate</v>
      </c>
    </row>
    <row r="18" spans="1:9" ht="16" x14ac:dyDescent="0.2">
      <c r="A18" s="14" t="s">
        <v>18</v>
      </c>
      <c r="B18" s="1" t="s">
        <v>143</v>
      </c>
      <c r="C18" s="16"/>
      <c r="F18" s="83" t="s">
        <v>151</v>
      </c>
      <c r="G18" s="83" t="s">
        <v>4</v>
      </c>
      <c r="H18" s="84">
        <f>SUM(H13:H17)</f>
        <v>13</v>
      </c>
    </row>
    <row r="19" spans="1:9" ht="33" thickBot="1" x14ac:dyDescent="0.25">
      <c r="A19" s="17" t="s">
        <v>19</v>
      </c>
      <c r="B19" s="1" t="s">
        <v>143</v>
      </c>
      <c r="C19" s="16"/>
      <c r="F19" s="61" t="s">
        <v>1</v>
      </c>
      <c r="G19" s="60"/>
      <c r="H19" s="61"/>
      <c r="I19" s="61"/>
    </row>
    <row r="20" spans="1:9" ht="48" x14ac:dyDescent="0.2">
      <c r="A20" s="14" t="s">
        <v>20</v>
      </c>
      <c r="B20" s="1" t="s">
        <v>143</v>
      </c>
      <c r="C20" s="16"/>
      <c r="F20" s="3">
        <v>6</v>
      </c>
      <c r="G20" s="4">
        <f>COUNTIF(B149:B157,"y")/COUNTA(B149:B157)</f>
        <v>1</v>
      </c>
      <c r="H20" s="3">
        <f>IF(G20&gt;=75%,3,IF(G20&gt;=50%,2,IF(G20&gt;0,1,0)))</f>
        <v>3</v>
      </c>
      <c r="I20" s="3" t="str">
        <f>IF(G20&gt;=75%,"Strong",IF(G20&gt;=50%,"Moderate",IF(G20&gt;0,"Weak","None")))</f>
        <v>Strong</v>
      </c>
    </row>
    <row r="21" spans="1:9" ht="32" x14ac:dyDescent="0.2">
      <c r="A21" s="14" t="s">
        <v>21</v>
      </c>
      <c r="B21" s="1" t="s">
        <v>143</v>
      </c>
      <c r="C21" s="16"/>
      <c r="F21" s="3">
        <v>7</v>
      </c>
      <c r="G21" s="4">
        <f>COUNTIF(B161:B167,"y")/COUNTA(B161:B167)</f>
        <v>0.8571428571428571</v>
      </c>
      <c r="H21" s="3">
        <f>IF(G21&gt;=75%,3,IF(G21&gt;=50%,2,IF(G21&gt;0,1,0)))</f>
        <v>3</v>
      </c>
      <c r="I21" s="3" t="str">
        <f>IF(G21&gt;=75%,"Strong",IF(G21&gt;=50%,"Moderate",IF(G21&gt;0,"Weak","None")))</f>
        <v>Strong</v>
      </c>
    </row>
    <row r="22" spans="1:9" ht="32" x14ac:dyDescent="0.2">
      <c r="A22" s="17" t="s">
        <v>22</v>
      </c>
      <c r="B22" s="1" t="s">
        <v>143</v>
      </c>
      <c r="C22" s="16"/>
      <c r="F22" s="5">
        <v>8</v>
      </c>
      <c r="G22" s="73">
        <f>COUNTIF(B172:B177,"y")/COUNTA(B172:B177)</f>
        <v>1</v>
      </c>
      <c r="H22" s="5">
        <f>IF(G22&gt;=75%,3,IF(G22&gt;=50%,2,IF(G22&gt;0,1,0)))</f>
        <v>3</v>
      </c>
      <c r="I22" s="5" t="str">
        <f>IF(G22&gt;=75%,"Strong",IF(G22&gt;=50%,"Moderate",IF(G22&gt;0,"Weak","None")))</f>
        <v>Strong</v>
      </c>
    </row>
    <row r="23" spans="1:9" ht="32" x14ac:dyDescent="0.2">
      <c r="A23" s="17" t="s">
        <v>23</v>
      </c>
      <c r="B23" s="1" t="s">
        <v>143</v>
      </c>
      <c r="C23" s="16"/>
      <c r="F23" s="85" t="s">
        <v>1</v>
      </c>
      <c r="G23" s="83" t="s">
        <v>4</v>
      </c>
      <c r="H23" s="84">
        <f>SUM(H20:H22)</f>
        <v>9</v>
      </c>
    </row>
    <row r="24" spans="1:9" ht="32" x14ac:dyDescent="0.2">
      <c r="A24" s="17" t="s">
        <v>24</v>
      </c>
      <c r="B24" s="1" t="s">
        <v>143</v>
      </c>
      <c r="C24" s="16"/>
    </row>
    <row r="25" spans="1:9" ht="33" thickBot="1" x14ac:dyDescent="0.25">
      <c r="A25" s="17" t="s">
        <v>25</v>
      </c>
      <c r="B25" s="1" t="s">
        <v>143</v>
      </c>
      <c r="C25" s="16"/>
      <c r="F25" s="86" t="s">
        <v>2</v>
      </c>
      <c r="G25" s="67" t="s">
        <v>145</v>
      </c>
      <c r="H25" s="59" t="s">
        <v>146</v>
      </c>
      <c r="I25" s="68" t="s">
        <v>147</v>
      </c>
    </row>
    <row r="26" spans="1:9" ht="32" x14ac:dyDescent="0.2">
      <c r="A26" s="17" t="s">
        <v>26</v>
      </c>
      <c r="B26" s="1" t="s">
        <v>143</v>
      </c>
      <c r="C26" s="16"/>
      <c r="F26" s="3">
        <v>9</v>
      </c>
      <c r="G26" s="4">
        <f>COUNTIF(B184:B192,"y")/COUNTA(B184:B192)</f>
        <v>1</v>
      </c>
      <c r="H26" s="3">
        <f>IF(G26&gt;=75%,3,IF(G26&gt;=50%,2,IF(G26&gt;0,1,0)))</f>
        <v>3</v>
      </c>
      <c r="I26" s="6" t="str">
        <f>IF(G26&gt;=75%,"Strong",IF(G26&gt;=50%,"Moderate",IF(G26&gt;0,"Weak","None")))</f>
        <v>Strong</v>
      </c>
    </row>
    <row r="27" spans="1:9" ht="32" x14ac:dyDescent="0.2">
      <c r="A27" s="14" t="s">
        <v>27</v>
      </c>
      <c r="B27" s="1" t="s">
        <v>143</v>
      </c>
      <c r="C27" s="16"/>
      <c r="F27" s="3">
        <v>10</v>
      </c>
      <c r="G27" s="4">
        <f>COUNTIF(B198:B206,"y")/COUNTA(B198:B206)</f>
        <v>1</v>
      </c>
      <c r="H27" s="3">
        <f t="shared" ref="H27:H34" si="3">IF(G27&gt;=75%,3,IF(G27&gt;=50%,2,IF(G27&gt;0,1,0)))</f>
        <v>3</v>
      </c>
      <c r="I27" s="3" t="str">
        <f t="shared" ref="I27:I34" si="4">IF(G27&gt;=75%,"Strong",IF(G27&gt;=50%,"Moderate",IF(G27&gt;0,"Weak","None")))</f>
        <v>Strong</v>
      </c>
    </row>
    <row r="28" spans="1:9" ht="48" x14ac:dyDescent="0.2">
      <c r="A28" s="14" t="s">
        <v>28</v>
      </c>
      <c r="B28" s="1" t="s">
        <v>143</v>
      </c>
      <c r="C28" s="16"/>
      <c r="F28" s="3">
        <v>11</v>
      </c>
      <c r="G28" s="4">
        <f>COUNTIF(B211:B223,"y")/COUNTA(B211:B223)</f>
        <v>1</v>
      </c>
      <c r="H28" s="3">
        <f t="shared" si="3"/>
        <v>3</v>
      </c>
      <c r="I28" s="3" t="str">
        <f t="shared" si="4"/>
        <v>Strong</v>
      </c>
    </row>
    <row r="29" spans="1:9" x14ac:dyDescent="0.2">
      <c r="A29" s="18"/>
      <c r="B29" s="9"/>
      <c r="C29" s="9"/>
      <c r="F29" s="3">
        <v>12</v>
      </c>
      <c r="G29" s="4">
        <f>COUNTIF(B228:B233,"y")/COUNTA(B228:B233)</f>
        <v>1</v>
      </c>
      <c r="H29" s="3">
        <f t="shared" si="3"/>
        <v>3</v>
      </c>
      <c r="I29" s="3" t="str">
        <f t="shared" si="4"/>
        <v>Strong</v>
      </c>
    </row>
    <row r="30" spans="1:9" ht="33" customHeight="1" x14ac:dyDescent="0.2">
      <c r="A30" s="180" t="s">
        <v>141</v>
      </c>
      <c r="B30" s="180"/>
      <c r="C30" s="180"/>
      <c r="F30" s="3">
        <v>13</v>
      </c>
      <c r="G30" s="4">
        <f>COUNTIF(B238:B245,"y")/COUNTA(B238:B245)</f>
        <v>1</v>
      </c>
      <c r="H30" s="3">
        <f t="shared" si="3"/>
        <v>3</v>
      </c>
      <c r="I30" s="3" t="str">
        <f t="shared" si="4"/>
        <v>Strong</v>
      </c>
    </row>
    <row r="31" spans="1:9" ht="16" x14ac:dyDescent="0.2">
      <c r="A31" s="62"/>
      <c r="B31" s="9"/>
      <c r="C31" s="9"/>
      <c r="F31" s="3">
        <v>14</v>
      </c>
      <c r="G31" s="4">
        <f>COUNTIF(B250:B258,"y")/COUNTA(B250:B258)</f>
        <v>1</v>
      </c>
      <c r="H31" s="3">
        <f t="shared" si="3"/>
        <v>3</v>
      </c>
      <c r="I31" s="3" t="str">
        <f t="shared" si="4"/>
        <v>Strong</v>
      </c>
    </row>
    <row r="32" spans="1:9" ht="17" x14ac:dyDescent="0.2">
      <c r="A32" s="19" t="s">
        <v>13</v>
      </c>
      <c r="B32" s="12" t="s">
        <v>14</v>
      </c>
      <c r="C32" s="13"/>
      <c r="F32" s="3">
        <v>15</v>
      </c>
      <c r="G32" s="4">
        <f>COUNTIF(B263:B267,"y")/COUNTA(B263:B267)</f>
        <v>1</v>
      </c>
      <c r="H32" s="3">
        <f t="shared" si="3"/>
        <v>3</v>
      </c>
      <c r="I32" s="3" t="str">
        <f t="shared" si="4"/>
        <v>Strong</v>
      </c>
    </row>
    <row r="33" spans="1:10" ht="16" x14ac:dyDescent="0.2">
      <c r="A33" s="14" t="s">
        <v>29</v>
      </c>
      <c r="B33" s="1" t="s">
        <v>143</v>
      </c>
      <c r="C33" s="16"/>
      <c r="F33" s="3">
        <v>16</v>
      </c>
      <c r="G33" s="4">
        <f>COUNTIF(B272:B276,"y")/COUNTA(B272:B276)</f>
        <v>1</v>
      </c>
      <c r="H33" s="3">
        <f t="shared" si="3"/>
        <v>3</v>
      </c>
      <c r="I33" s="3" t="str">
        <f t="shared" si="4"/>
        <v>Strong</v>
      </c>
    </row>
    <row r="34" spans="1:10" ht="32" x14ac:dyDescent="0.2">
      <c r="A34" s="14" t="s">
        <v>30</v>
      </c>
      <c r="B34" s="1" t="s">
        <v>143</v>
      </c>
      <c r="C34" s="16"/>
      <c r="F34" s="3">
        <v>17</v>
      </c>
      <c r="G34" s="4">
        <f>COUNTIF(B281:B287,"y")/COUNTA(B281:B287)</f>
        <v>1</v>
      </c>
      <c r="H34" s="3">
        <f t="shared" si="3"/>
        <v>3</v>
      </c>
      <c r="I34" s="3" t="str">
        <f t="shared" si="4"/>
        <v>Strong</v>
      </c>
    </row>
    <row r="35" spans="1:10" ht="48" x14ac:dyDescent="0.2">
      <c r="A35" s="14" t="s">
        <v>31</v>
      </c>
      <c r="B35" s="1" t="s">
        <v>143</v>
      </c>
      <c r="C35" s="16"/>
      <c r="F35" s="87" t="s">
        <v>2</v>
      </c>
      <c r="G35" s="88" t="s">
        <v>4</v>
      </c>
      <c r="H35" s="88">
        <f>SUM(H26:H34)</f>
        <v>27</v>
      </c>
      <c r="I35" s="88" t="s">
        <v>153</v>
      </c>
      <c r="J35" s="88">
        <f>H35*2</f>
        <v>54</v>
      </c>
    </row>
    <row r="36" spans="1:10" ht="33" thickBot="1" x14ac:dyDescent="0.25">
      <c r="A36" s="14" t="s">
        <v>32</v>
      </c>
      <c r="B36" s="1" t="s">
        <v>268</v>
      </c>
      <c r="C36" s="16"/>
      <c r="F36" s="89" t="s">
        <v>3</v>
      </c>
      <c r="G36" s="67" t="s">
        <v>145</v>
      </c>
      <c r="H36" s="59" t="s">
        <v>146</v>
      </c>
      <c r="I36" s="68" t="s">
        <v>147</v>
      </c>
    </row>
    <row r="37" spans="1:10" ht="48" x14ac:dyDescent="0.2">
      <c r="A37" s="14" t="s">
        <v>33</v>
      </c>
      <c r="B37" s="1" t="s">
        <v>143</v>
      </c>
      <c r="C37" s="16"/>
      <c r="F37" s="3">
        <v>18</v>
      </c>
      <c r="G37" s="4">
        <f>COUNTIF(B295:B299,"y")/COUNTA(B295:B299)</f>
        <v>1</v>
      </c>
      <c r="H37" s="3">
        <f>IF(G37&gt;=75%,3,IF(G37&gt;=50%,2,IF(G37&gt;0,1,0)))</f>
        <v>3</v>
      </c>
      <c r="I37" s="3" t="str">
        <f>IF(G37&gt;=75%,"Strong",IF(G37&gt;=50%,"Moderate",IF(G37&gt;0,"Weak","None")))</f>
        <v>Strong</v>
      </c>
    </row>
    <row r="38" spans="1:10" ht="16" thickBot="1" x14ac:dyDescent="0.25">
      <c r="A38" s="7"/>
      <c r="B38" s="9"/>
      <c r="C38" s="9"/>
      <c r="F38" s="61" t="s">
        <v>154</v>
      </c>
      <c r="G38" s="61"/>
      <c r="H38" s="61"/>
      <c r="I38" s="61"/>
    </row>
    <row r="39" spans="1:10" ht="27" customHeight="1" x14ac:dyDescent="0.2">
      <c r="A39" s="180" t="s">
        <v>34</v>
      </c>
      <c r="B39" s="180"/>
      <c r="C39" s="180"/>
      <c r="F39" s="5">
        <v>19</v>
      </c>
      <c r="G39" s="4">
        <f>COUNTIF(B308:B314,"y")/COUNTA(B308:B314)</f>
        <v>1</v>
      </c>
      <c r="H39" s="5">
        <f>IF(G39&gt;=75%,3,IF(G39&gt;=50%,2,IF(G39&gt;0,1,0)))</f>
        <v>3</v>
      </c>
      <c r="I39" s="5" t="str">
        <f>IF(G39&gt;=75%,"Strong",IF(G39&gt;=50%,"Moderate",IF(G39&gt;0,"Weak","None")))</f>
        <v>Strong</v>
      </c>
    </row>
    <row r="40" spans="1:10" x14ac:dyDescent="0.2">
      <c r="A40" s="20"/>
      <c r="B40" s="9"/>
      <c r="C40" s="9"/>
      <c r="F40" s="75" t="s">
        <v>155</v>
      </c>
      <c r="G40" s="75"/>
      <c r="H40" s="75">
        <f>H18+H39+H37+J35+H23</f>
        <v>82</v>
      </c>
    </row>
    <row r="41" spans="1:10" ht="17" x14ac:dyDescent="0.2">
      <c r="A41" s="21" t="s">
        <v>13</v>
      </c>
      <c r="B41" s="12" t="s">
        <v>14</v>
      </c>
      <c r="C41" s="13"/>
    </row>
    <row r="42" spans="1:10" ht="32" x14ac:dyDescent="0.2">
      <c r="A42" s="22" t="s">
        <v>35</v>
      </c>
      <c r="B42" s="1" t="s">
        <v>143</v>
      </c>
      <c r="C42" s="16"/>
    </row>
    <row r="43" spans="1:10" ht="16" x14ac:dyDescent="0.2">
      <c r="A43" s="22" t="s">
        <v>36</v>
      </c>
      <c r="B43" s="1" t="s">
        <v>143</v>
      </c>
      <c r="C43" s="16"/>
    </row>
    <row r="44" spans="1:10" ht="32" x14ac:dyDescent="0.2">
      <c r="A44" s="22" t="s">
        <v>37</v>
      </c>
      <c r="B44" s="1" t="s">
        <v>268</v>
      </c>
      <c r="C44" s="16"/>
    </row>
    <row r="45" spans="1:10" ht="32" x14ac:dyDescent="0.2">
      <c r="A45" s="22" t="s">
        <v>38</v>
      </c>
      <c r="B45" s="1" t="s">
        <v>143</v>
      </c>
      <c r="C45" s="16"/>
    </row>
    <row r="46" spans="1:10" ht="48" x14ac:dyDescent="0.2">
      <c r="A46" s="22" t="s">
        <v>39</v>
      </c>
      <c r="B46" s="1" t="s">
        <v>143</v>
      </c>
      <c r="C46" s="16"/>
    </row>
    <row r="47" spans="1:10" x14ac:dyDescent="0.2">
      <c r="A47" s="23"/>
      <c r="B47" s="9"/>
      <c r="C47" s="9"/>
    </row>
    <row r="48" spans="1:10" ht="41.25" customHeight="1" x14ac:dyDescent="0.2">
      <c r="A48" s="180" t="s">
        <v>40</v>
      </c>
      <c r="B48" s="180"/>
      <c r="C48" s="180"/>
    </row>
    <row r="49" spans="1:3" x14ac:dyDescent="0.2">
      <c r="A49" s="20"/>
      <c r="B49" s="9"/>
      <c r="C49" s="9"/>
    </row>
    <row r="50" spans="1:3" ht="17" x14ac:dyDescent="0.2">
      <c r="A50" s="21" t="s">
        <v>13</v>
      </c>
      <c r="B50" s="12" t="s">
        <v>14</v>
      </c>
      <c r="C50" s="13"/>
    </row>
    <row r="51" spans="1:3" ht="32" x14ac:dyDescent="0.2">
      <c r="A51" s="22" t="s">
        <v>41</v>
      </c>
      <c r="B51" s="1" t="s">
        <v>268</v>
      </c>
      <c r="C51" s="16"/>
    </row>
    <row r="52" spans="1:3" ht="64" x14ac:dyDescent="0.2">
      <c r="A52" s="22" t="s">
        <v>42</v>
      </c>
      <c r="B52" s="1" t="s">
        <v>143</v>
      </c>
      <c r="C52" s="16"/>
    </row>
    <row r="53" spans="1:3" ht="64" x14ac:dyDescent="0.2">
      <c r="A53" s="22" t="s">
        <v>43</v>
      </c>
      <c r="B53" s="1" t="s">
        <v>143</v>
      </c>
      <c r="C53" s="16"/>
    </row>
    <row r="54" spans="1:3" ht="64" x14ac:dyDescent="0.2">
      <c r="A54" s="22" t="s">
        <v>44</v>
      </c>
      <c r="B54" s="1" t="s">
        <v>143</v>
      </c>
      <c r="C54" s="16"/>
    </row>
    <row r="55" spans="1:3" ht="64" x14ac:dyDescent="0.2">
      <c r="A55" s="22" t="s">
        <v>45</v>
      </c>
      <c r="B55" s="1" t="s">
        <v>143</v>
      </c>
      <c r="C55" s="16"/>
    </row>
    <row r="56" spans="1:3" ht="48" x14ac:dyDescent="0.2">
      <c r="A56" s="22" t="s">
        <v>46</v>
      </c>
      <c r="B56" s="1" t="s">
        <v>143</v>
      </c>
      <c r="C56" s="16"/>
    </row>
    <row r="57" spans="1:3" ht="32" x14ac:dyDescent="0.2">
      <c r="A57" s="22" t="s">
        <v>47</v>
      </c>
      <c r="B57" s="1" t="s">
        <v>143</v>
      </c>
      <c r="C57" s="16"/>
    </row>
    <row r="58" spans="1:3" ht="48" x14ac:dyDescent="0.2">
      <c r="A58" s="22" t="s">
        <v>48</v>
      </c>
      <c r="B58" s="1" t="s">
        <v>143</v>
      </c>
      <c r="C58" s="16"/>
    </row>
    <row r="59" spans="1:3" ht="16" thickBot="1" x14ac:dyDescent="0.25">
      <c r="A59" s="7"/>
      <c r="B59" s="9"/>
      <c r="C59" s="9"/>
    </row>
    <row r="60" spans="1:3" ht="21" customHeight="1" thickBot="1" x14ac:dyDescent="0.25">
      <c r="A60" s="183" t="s">
        <v>49</v>
      </c>
      <c r="B60" s="184"/>
      <c r="C60" s="185"/>
    </row>
    <row r="61" spans="1:3" x14ac:dyDescent="0.2">
      <c r="A61" s="24"/>
      <c r="C61" s="2"/>
    </row>
    <row r="62" spans="1:3" ht="20" x14ac:dyDescent="0.2">
      <c r="A62" s="190" t="s">
        <v>50</v>
      </c>
      <c r="B62" s="191"/>
      <c r="C62" s="192"/>
    </row>
    <row r="64" spans="1:3" ht="42.75" customHeight="1" x14ac:dyDescent="0.2">
      <c r="A64" s="193" t="s">
        <v>51</v>
      </c>
      <c r="B64" s="193"/>
      <c r="C64" s="193"/>
    </row>
    <row r="65" spans="1:3" x14ac:dyDescent="0.2">
      <c r="B65" s="9"/>
      <c r="C65" s="9"/>
    </row>
    <row r="66" spans="1:3" ht="16" x14ac:dyDescent="0.2">
      <c r="A66" s="25" t="s">
        <v>13</v>
      </c>
      <c r="B66" s="12" t="s">
        <v>14</v>
      </c>
      <c r="C66" s="26"/>
    </row>
    <row r="67" spans="1:3" ht="98" x14ac:dyDescent="0.2">
      <c r="A67" s="22" t="s">
        <v>52</v>
      </c>
      <c r="B67" s="1" t="s">
        <v>268</v>
      </c>
      <c r="C67" s="16"/>
    </row>
    <row r="68" spans="1:3" ht="48" x14ac:dyDescent="0.2">
      <c r="A68" s="22" t="s">
        <v>53</v>
      </c>
      <c r="B68" s="1" t="s">
        <v>143</v>
      </c>
      <c r="C68" s="16"/>
    </row>
    <row r="69" spans="1:3" ht="48" x14ac:dyDescent="0.2">
      <c r="A69" s="22" t="s">
        <v>54</v>
      </c>
      <c r="B69" s="1" t="s">
        <v>143</v>
      </c>
      <c r="C69" s="16"/>
    </row>
    <row r="70" spans="1:3" ht="32" x14ac:dyDescent="0.2">
      <c r="A70" s="22" t="s">
        <v>55</v>
      </c>
      <c r="B70" s="1" t="s">
        <v>143</v>
      </c>
      <c r="C70" s="16"/>
    </row>
    <row r="71" spans="1:3" ht="32" x14ac:dyDescent="0.2">
      <c r="A71" s="22" t="s">
        <v>56</v>
      </c>
      <c r="B71" s="1" t="s">
        <v>268</v>
      </c>
      <c r="C71" s="16"/>
    </row>
    <row r="72" spans="1:3" ht="112" x14ac:dyDescent="0.2">
      <c r="A72" s="27" t="s">
        <v>57</v>
      </c>
      <c r="B72" s="1" t="s">
        <v>268</v>
      </c>
      <c r="C72" s="16"/>
    </row>
    <row r="73" spans="1:3" ht="48" x14ac:dyDescent="0.2">
      <c r="A73" s="27" t="s">
        <v>58</v>
      </c>
      <c r="B73" s="1" t="s">
        <v>268</v>
      </c>
      <c r="C73" s="16"/>
    </row>
    <row r="74" spans="1:3" ht="48" x14ac:dyDescent="0.2">
      <c r="A74" s="27" t="s">
        <v>59</v>
      </c>
      <c r="B74" s="1" t="s">
        <v>143</v>
      </c>
      <c r="C74" s="16"/>
    </row>
    <row r="75" spans="1:3" ht="82" x14ac:dyDescent="0.2">
      <c r="A75" s="27" t="s">
        <v>60</v>
      </c>
      <c r="B75" s="1" t="s">
        <v>143</v>
      </c>
      <c r="C75" s="16"/>
    </row>
    <row r="76" spans="1:3" ht="64" x14ac:dyDescent="0.2">
      <c r="A76" s="27" t="s">
        <v>61</v>
      </c>
      <c r="B76" s="1" t="s">
        <v>143</v>
      </c>
      <c r="C76" s="16"/>
    </row>
    <row r="77" spans="1:3" ht="48" x14ac:dyDescent="0.2">
      <c r="A77" s="17" t="s">
        <v>62</v>
      </c>
      <c r="B77" s="1" t="s">
        <v>143</v>
      </c>
      <c r="C77" s="16"/>
    </row>
    <row r="78" spans="1:3" ht="48" x14ac:dyDescent="0.2">
      <c r="A78" s="17" t="s">
        <v>63</v>
      </c>
      <c r="B78" s="1" t="s">
        <v>143</v>
      </c>
      <c r="C78" s="16"/>
    </row>
    <row r="79" spans="1:3" ht="64" x14ac:dyDescent="0.2">
      <c r="A79" s="17" t="s">
        <v>64</v>
      </c>
      <c r="B79" s="1" t="s">
        <v>268</v>
      </c>
      <c r="C79" s="16"/>
    </row>
    <row r="80" spans="1:3" x14ac:dyDescent="0.2">
      <c r="A80" s="7"/>
      <c r="B80" s="90"/>
      <c r="C80" s="9"/>
    </row>
    <row r="81" spans="1:3" x14ac:dyDescent="0.2">
      <c r="A81" s="28" t="s">
        <v>65</v>
      </c>
      <c r="B81" s="90"/>
      <c r="C81" s="9"/>
    </row>
    <row r="82" spans="1:3" ht="77" x14ac:dyDescent="0.2">
      <c r="A82" s="7" t="s">
        <v>66</v>
      </c>
      <c r="B82" s="9"/>
      <c r="C82" s="9"/>
    </row>
    <row r="83" spans="1:3" x14ac:dyDescent="0.2">
      <c r="A83" s="7"/>
      <c r="B83" s="9"/>
      <c r="C83" s="9"/>
    </row>
    <row r="84" spans="1:3" ht="49.5" customHeight="1" x14ac:dyDescent="0.2">
      <c r="A84" s="180" t="s">
        <v>67</v>
      </c>
      <c r="B84" s="180"/>
      <c r="C84" s="180"/>
    </row>
    <row r="85" spans="1:3" ht="16" x14ac:dyDescent="0.2">
      <c r="A85" s="29"/>
      <c r="B85" s="9"/>
      <c r="C85" s="9"/>
    </row>
    <row r="86" spans="1:3" ht="16" x14ac:dyDescent="0.2">
      <c r="A86" s="30" t="s">
        <v>13</v>
      </c>
      <c r="B86" s="12" t="s">
        <v>14</v>
      </c>
      <c r="C86" s="26"/>
    </row>
    <row r="87" spans="1:3" ht="130" x14ac:dyDescent="0.2">
      <c r="A87" s="14" t="s">
        <v>68</v>
      </c>
      <c r="B87" s="1" t="s">
        <v>268</v>
      </c>
      <c r="C87" s="16"/>
    </row>
    <row r="88" spans="1:3" ht="112" x14ac:dyDescent="0.2">
      <c r="A88" s="14" t="s">
        <v>69</v>
      </c>
      <c r="B88" s="1" t="s">
        <v>143</v>
      </c>
      <c r="C88" s="16"/>
    </row>
    <row r="89" spans="1:3" ht="80" x14ac:dyDescent="0.2">
      <c r="A89" s="17" t="s">
        <v>70</v>
      </c>
      <c r="B89" s="1" t="s">
        <v>143</v>
      </c>
      <c r="C89" s="16"/>
    </row>
    <row r="90" spans="1:3" ht="64" x14ac:dyDescent="0.2">
      <c r="A90" s="14" t="s">
        <v>71</v>
      </c>
      <c r="B90" s="1" t="s">
        <v>143</v>
      </c>
      <c r="C90" s="16"/>
    </row>
    <row r="91" spans="1:3" ht="82" x14ac:dyDescent="0.2">
      <c r="A91" s="14" t="s">
        <v>72</v>
      </c>
      <c r="B91" s="1" t="s">
        <v>143</v>
      </c>
      <c r="C91" s="16"/>
    </row>
    <row r="92" spans="1:3" ht="64" x14ac:dyDescent="0.2">
      <c r="A92" s="17" t="s">
        <v>73</v>
      </c>
      <c r="B92" s="1" t="s">
        <v>143</v>
      </c>
      <c r="C92" s="16"/>
    </row>
    <row r="93" spans="1:3" ht="82" x14ac:dyDescent="0.2">
      <c r="A93" s="17" t="s">
        <v>74</v>
      </c>
      <c r="B93" s="1" t="s">
        <v>143</v>
      </c>
      <c r="C93" s="16"/>
    </row>
    <row r="94" spans="1:3" ht="64" x14ac:dyDescent="0.2">
      <c r="A94" s="17" t="s">
        <v>75</v>
      </c>
      <c r="B94" s="1" t="s">
        <v>143</v>
      </c>
      <c r="C94" s="16"/>
    </row>
    <row r="95" spans="1:3" ht="48" x14ac:dyDescent="0.2">
      <c r="A95" s="14" t="s">
        <v>76</v>
      </c>
      <c r="B95" s="1" t="s">
        <v>143</v>
      </c>
      <c r="C95" s="16"/>
    </row>
    <row r="96" spans="1:3" ht="114" x14ac:dyDescent="0.2">
      <c r="A96" s="14" t="s">
        <v>77</v>
      </c>
      <c r="B96" s="1" t="s">
        <v>143</v>
      </c>
      <c r="C96" s="16"/>
    </row>
    <row r="97" spans="1:3" ht="64" x14ac:dyDescent="0.2">
      <c r="A97" s="14" t="s">
        <v>78</v>
      </c>
      <c r="B97" s="1" t="s">
        <v>143</v>
      </c>
      <c r="C97" s="16"/>
    </row>
    <row r="98" spans="1:3" x14ac:dyDescent="0.2">
      <c r="A98" s="7"/>
      <c r="B98" s="9"/>
      <c r="C98" s="9"/>
    </row>
    <row r="99" spans="1:3" ht="38" x14ac:dyDescent="0.2">
      <c r="A99" s="31" t="s">
        <v>79</v>
      </c>
      <c r="B99" s="9"/>
      <c r="C99" s="9"/>
    </row>
    <row r="100" spans="1:3" ht="26" x14ac:dyDescent="0.2">
      <c r="A100" s="31" t="s">
        <v>80</v>
      </c>
      <c r="B100" s="9"/>
      <c r="C100" s="9"/>
    </row>
    <row r="101" spans="1:3" ht="26" x14ac:dyDescent="0.2">
      <c r="A101" s="31" t="s">
        <v>81</v>
      </c>
      <c r="B101" s="9"/>
      <c r="C101" s="9"/>
    </row>
    <row r="102" spans="1:3" ht="26" x14ac:dyDescent="0.2">
      <c r="A102" s="31" t="s">
        <v>82</v>
      </c>
      <c r="B102" s="9"/>
      <c r="C102" s="9"/>
    </row>
    <row r="103" spans="1:3" x14ac:dyDescent="0.2">
      <c r="A103" s="7"/>
      <c r="B103" s="9"/>
      <c r="C103" s="9"/>
    </row>
    <row r="104" spans="1:3" ht="51" customHeight="1" x14ac:dyDescent="0.2">
      <c r="A104" s="180" t="s">
        <v>83</v>
      </c>
      <c r="B104" s="180"/>
      <c r="C104" s="180"/>
    </row>
    <row r="105" spans="1:3" ht="16" x14ac:dyDescent="0.2">
      <c r="A105" s="32"/>
      <c r="B105" s="9"/>
      <c r="C105" s="9"/>
    </row>
    <row r="106" spans="1:3" ht="16" x14ac:dyDescent="0.2">
      <c r="A106" s="30" t="s">
        <v>13</v>
      </c>
      <c r="B106" s="12" t="s">
        <v>14</v>
      </c>
      <c r="C106" s="26"/>
    </row>
    <row r="107" spans="1:3" ht="112" x14ac:dyDescent="0.2">
      <c r="A107" s="14" t="s">
        <v>84</v>
      </c>
      <c r="B107" s="1" t="s">
        <v>268</v>
      </c>
      <c r="C107" s="16"/>
    </row>
    <row r="108" spans="1:3" ht="48" x14ac:dyDescent="0.2">
      <c r="A108" s="14" t="s">
        <v>85</v>
      </c>
      <c r="B108" s="1" t="s">
        <v>143</v>
      </c>
      <c r="C108" s="16"/>
    </row>
    <row r="109" spans="1:3" ht="32" x14ac:dyDescent="0.2">
      <c r="A109" s="14" t="s">
        <v>140</v>
      </c>
      <c r="B109" s="1" t="s">
        <v>143</v>
      </c>
      <c r="C109" s="16"/>
    </row>
    <row r="110" spans="1:3" ht="48" x14ac:dyDescent="0.2">
      <c r="A110" s="14" t="s">
        <v>86</v>
      </c>
      <c r="B110" s="1" t="s">
        <v>143</v>
      </c>
      <c r="C110" s="16"/>
    </row>
    <row r="111" spans="1:3" ht="64" x14ac:dyDescent="0.2">
      <c r="A111" s="14" t="s">
        <v>87</v>
      </c>
      <c r="B111" s="1" t="s">
        <v>268</v>
      </c>
      <c r="C111" s="16"/>
    </row>
    <row r="112" spans="1:3" ht="32" x14ac:dyDescent="0.2">
      <c r="A112" s="14" t="s">
        <v>88</v>
      </c>
      <c r="B112" s="1" t="s">
        <v>143</v>
      </c>
      <c r="C112" s="16"/>
    </row>
    <row r="113" spans="1:3" ht="48" x14ac:dyDescent="0.2">
      <c r="A113" s="14" t="s">
        <v>89</v>
      </c>
      <c r="B113" s="1" t="s">
        <v>143</v>
      </c>
      <c r="C113" s="16"/>
    </row>
    <row r="114" spans="1:3" ht="96" x14ac:dyDescent="0.2">
      <c r="A114" s="33" t="s">
        <v>90</v>
      </c>
      <c r="B114" s="1" t="s">
        <v>143</v>
      </c>
      <c r="C114" s="16"/>
    </row>
    <row r="115" spans="1:3" ht="48" x14ac:dyDescent="0.2">
      <c r="A115" s="33" t="s">
        <v>91</v>
      </c>
      <c r="B115" s="1" t="s">
        <v>143</v>
      </c>
      <c r="C115" s="16"/>
    </row>
    <row r="116" spans="1:3" ht="48" x14ac:dyDescent="0.2">
      <c r="A116" s="33" t="s">
        <v>92</v>
      </c>
      <c r="B116" s="1" t="s">
        <v>143</v>
      </c>
      <c r="C116" s="16"/>
    </row>
    <row r="117" spans="1:3" ht="64" x14ac:dyDescent="0.2">
      <c r="A117" s="27" t="s">
        <v>93</v>
      </c>
      <c r="B117" s="1" t="s">
        <v>268</v>
      </c>
      <c r="C117" s="16"/>
    </row>
    <row r="118" spans="1:3" ht="80" x14ac:dyDescent="0.2">
      <c r="A118" s="27" t="s">
        <v>94</v>
      </c>
      <c r="B118" s="1" t="s">
        <v>143</v>
      </c>
      <c r="C118" s="16"/>
    </row>
    <row r="119" spans="1:3" x14ac:dyDescent="0.2">
      <c r="A119" s="34"/>
      <c r="B119" s="90"/>
      <c r="C119" s="9"/>
    </row>
    <row r="120" spans="1:3" ht="26" x14ac:dyDescent="0.2">
      <c r="A120" s="35" t="s">
        <v>95</v>
      </c>
      <c r="B120" s="90"/>
      <c r="C120" s="9"/>
    </row>
    <row r="121" spans="1:3" x14ac:dyDescent="0.2">
      <c r="A121" s="34"/>
      <c r="B121" s="9"/>
      <c r="C121" s="9"/>
    </row>
    <row r="122" spans="1:3" ht="48" customHeight="1" x14ac:dyDescent="0.2">
      <c r="A122" s="180" t="s">
        <v>96</v>
      </c>
      <c r="B122" s="180"/>
      <c r="C122" s="180"/>
    </row>
    <row r="123" spans="1:3" x14ac:dyDescent="0.2">
      <c r="A123" s="7"/>
      <c r="B123" s="9"/>
      <c r="C123" s="9"/>
    </row>
    <row r="124" spans="1:3" ht="16" x14ac:dyDescent="0.2">
      <c r="A124" s="30" t="s">
        <v>13</v>
      </c>
      <c r="B124" s="12" t="s">
        <v>14</v>
      </c>
      <c r="C124" s="26"/>
    </row>
    <row r="125" spans="1:3" ht="98" x14ac:dyDescent="0.2">
      <c r="A125" s="17" t="s">
        <v>97</v>
      </c>
      <c r="B125" s="1" t="s">
        <v>143</v>
      </c>
      <c r="C125" s="16"/>
    </row>
    <row r="126" spans="1:3" ht="32" x14ac:dyDescent="0.2">
      <c r="A126" s="36" t="s">
        <v>98</v>
      </c>
      <c r="B126" s="1" t="s">
        <v>143</v>
      </c>
      <c r="C126" s="16"/>
    </row>
    <row r="127" spans="1:3" ht="64" x14ac:dyDescent="0.2">
      <c r="A127" s="14" t="s">
        <v>99</v>
      </c>
      <c r="B127" s="1" t="s">
        <v>143</v>
      </c>
      <c r="C127" s="16"/>
    </row>
    <row r="128" spans="1:3" ht="32" x14ac:dyDescent="0.2">
      <c r="A128" s="14" t="s">
        <v>100</v>
      </c>
      <c r="B128" s="1" t="s">
        <v>268</v>
      </c>
      <c r="C128" s="16"/>
    </row>
    <row r="129" spans="1:3" ht="48" x14ac:dyDescent="0.2">
      <c r="A129" s="17" t="s">
        <v>101</v>
      </c>
      <c r="B129" s="1" t="s">
        <v>143</v>
      </c>
      <c r="C129" s="16"/>
    </row>
    <row r="130" spans="1:3" ht="32" x14ac:dyDescent="0.2">
      <c r="A130" s="14" t="s">
        <v>102</v>
      </c>
      <c r="B130" s="1" t="s">
        <v>143</v>
      </c>
      <c r="C130" s="16"/>
    </row>
    <row r="131" spans="1:3" x14ac:dyDescent="0.2">
      <c r="A131" s="7"/>
      <c r="B131" s="9"/>
      <c r="C131" s="9"/>
    </row>
    <row r="132" spans="1:3" ht="62" x14ac:dyDescent="0.2">
      <c r="A132" s="31" t="s">
        <v>103</v>
      </c>
      <c r="B132" s="9"/>
      <c r="C132" s="9"/>
    </row>
    <row r="133" spans="1:3" x14ac:dyDescent="0.2">
      <c r="A133" s="7"/>
      <c r="B133" s="9"/>
      <c r="C133" s="9"/>
    </row>
    <row r="134" spans="1:3" ht="22.5" customHeight="1" x14ac:dyDescent="0.2">
      <c r="A134" s="180" t="s">
        <v>104</v>
      </c>
      <c r="B134" s="180"/>
      <c r="C134" s="180"/>
    </row>
    <row r="135" spans="1:3" x14ac:dyDescent="0.2">
      <c r="A135" s="7"/>
    </row>
    <row r="136" spans="1:3" ht="16" x14ac:dyDescent="0.2">
      <c r="A136" s="30" t="s">
        <v>13</v>
      </c>
      <c r="B136" s="12" t="s">
        <v>14</v>
      </c>
      <c r="C136" s="37"/>
    </row>
    <row r="137" spans="1:3" ht="16" x14ac:dyDescent="0.2">
      <c r="A137" s="17" t="s">
        <v>105</v>
      </c>
      <c r="B137" s="1" t="s">
        <v>143</v>
      </c>
      <c r="C137" s="16"/>
    </row>
    <row r="138" spans="1:3" ht="32" x14ac:dyDescent="0.2">
      <c r="A138" s="17" t="s">
        <v>106</v>
      </c>
      <c r="B138" s="1" t="s">
        <v>143</v>
      </c>
      <c r="C138" s="16"/>
    </row>
    <row r="139" spans="1:3" ht="48" x14ac:dyDescent="0.2">
      <c r="A139" s="17" t="s">
        <v>107</v>
      </c>
      <c r="B139" s="1" t="s">
        <v>268</v>
      </c>
      <c r="C139" s="16"/>
    </row>
    <row r="140" spans="1:3" ht="96" x14ac:dyDescent="0.2">
      <c r="A140" s="17" t="s">
        <v>108</v>
      </c>
      <c r="B140" s="1" t="s">
        <v>143</v>
      </c>
      <c r="C140" s="16"/>
    </row>
    <row r="141" spans="1:3" ht="96" x14ac:dyDescent="0.2">
      <c r="A141" s="17" t="s">
        <v>109</v>
      </c>
      <c r="B141" s="1" t="s">
        <v>268</v>
      </c>
      <c r="C141" s="16"/>
    </row>
    <row r="142" spans="1:3" ht="32" x14ac:dyDescent="0.2">
      <c r="A142" s="17" t="s">
        <v>110</v>
      </c>
      <c r="B142" s="1" t="s">
        <v>143</v>
      </c>
      <c r="C142" s="16"/>
    </row>
    <row r="143" spans="1:3" x14ac:dyDescent="0.2">
      <c r="A143" s="7"/>
    </row>
    <row r="144" spans="1:3" ht="20" x14ac:dyDescent="0.2">
      <c r="A144" s="190" t="s">
        <v>1</v>
      </c>
      <c r="B144" s="191"/>
      <c r="C144" s="192"/>
    </row>
    <row r="146" spans="1:3" ht="35.25" customHeight="1" x14ac:dyDescent="0.2">
      <c r="A146" s="180" t="s">
        <v>111</v>
      </c>
      <c r="B146" s="180"/>
      <c r="C146" s="180"/>
    </row>
    <row r="147" spans="1:3" ht="16" x14ac:dyDescent="0.2">
      <c r="A147" s="38"/>
    </row>
    <row r="148" spans="1:3" ht="16" x14ac:dyDescent="0.2">
      <c r="A148" s="39" t="s">
        <v>13</v>
      </c>
      <c r="B148" s="12" t="s">
        <v>14</v>
      </c>
      <c r="C148" s="37"/>
    </row>
    <row r="149" spans="1:3" ht="64" x14ac:dyDescent="0.2">
      <c r="A149" s="22" t="s">
        <v>112</v>
      </c>
      <c r="B149" s="1" t="s">
        <v>143</v>
      </c>
      <c r="C149" s="16"/>
    </row>
    <row r="150" spans="1:3" ht="48" x14ac:dyDescent="0.2">
      <c r="A150" s="22" t="s">
        <v>113</v>
      </c>
      <c r="B150" s="1" t="s">
        <v>143</v>
      </c>
      <c r="C150" s="16"/>
    </row>
    <row r="151" spans="1:3" ht="32" x14ac:dyDescent="0.2">
      <c r="A151" s="14" t="s">
        <v>114</v>
      </c>
      <c r="B151" s="1" t="s">
        <v>143</v>
      </c>
      <c r="C151" s="16"/>
    </row>
    <row r="152" spans="1:3" ht="32" x14ac:dyDescent="0.2">
      <c r="A152" s="14" t="s">
        <v>115</v>
      </c>
      <c r="B152" s="1" t="s">
        <v>143</v>
      </c>
      <c r="C152" s="16"/>
    </row>
    <row r="153" spans="1:3" ht="32" x14ac:dyDescent="0.2">
      <c r="A153" s="14" t="s">
        <v>116</v>
      </c>
      <c r="B153" s="1" t="s">
        <v>143</v>
      </c>
      <c r="C153" s="16"/>
    </row>
    <row r="154" spans="1:3" ht="80" x14ac:dyDescent="0.2">
      <c r="A154" s="17" t="s">
        <v>117</v>
      </c>
      <c r="B154" s="1" t="s">
        <v>143</v>
      </c>
      <c r="C154" s="16"/>
    </row>
    <row r="155" spans="1:3" ht="80" x14ac:dyDescent="0.2">
      <c r="A155" s="14" t="s">
        <v>118</v>
      </c>
      <c r="B155" s="1" t="s">
        <v>143</v>
      </c>
      <c r="C155" s="16"/>
    </row>
    <row r="156" spans="1:3" ht="64" x14ac:dyDescent="0.2">
      <c r="A156" s="14" t="s">
        <v>119</v>
      </c>
      <c r="B156" s="1" t="s">
        <v>143</v>
      </c>
      <c r="C156" s="16"/>
    </row>
    <row r="157" spans="1:3" ht="16" x14ac:dyDescent="0.2">
      <c r="A157" s="14" t="s">
        <v>120</v>
      </c>
      <c r="B157" s="1" t="s">
        <v>143</v>
      </c>
      <c r="C157" s="16"/>
    </row>
    <row r="158" spans="1:3" x14ac:dyDescent="0.2">
      <c r="A158" s="7"/>
    </row>
    <row r="159" spans="1:3" ht="37.5" customHeight="1" x14ac:dyDescent="0.2">
      <c r="A159" s="180" t="s">
        <v>121</v>
      </c>
      <c r="B159" s="180"/>
      <c r="C159" s="180"/>
    </row>
    <row r="160" spans="1:3" x14ac:dyDescent="0.2">
      <c r="A160" s="7"/>
    </row>
    <row r="161" spans="1:3" ht="16" x14ac:dyDescent="0.2">
      <c r="A161" s="30" t="s">
        <v>13</v>
      </c>
      <c r="B161" s="12" t="s">
        <v>14</v>
      </c>
      <c r="C161" s="40"/>
    </row>
    <row r="162" spans="1:3" ht="48" x14ac:dyDescent="0.2">
      <c r="A162" s="17" t="s">
        <v>122</v>
      </c>
      <c r="B162" s="1" t="s">
        <v>143</v>
      </c>
      <c r="C162" s="15"/>
    </row>
    <row r="163" spans="1:3" ht="64" x14ac:dyDescent="0.2">
      <c r="A163" s="17" t="s">
        <v>123</v>
      </c>
      <c r="B163" s="1" t="s">
        <v>143</v>
      </c>
      <c r="C163" s="15"/>
    </row>
    <row r="164" spans="1:3" ht="32" x14ac:dyDescent="0.2">
      <c r="A164" s="27" t="s">
        <v>124</v>
      </c>
      <c r="B164" s="1" t="s">
        <v>143</v>
      </c>
      <c r="C164" s="15"/>
    </row>
    <row r="165" spans="1:3" ht="80" x14ac:dyDescent="0.2">
      <c r="A165" s="17" t="s">
        <v>125</v>
      </c>
      <c r="B165" s="1" t="s">
        <v>143</v>
      </c>
      <c r="C165" s="15"/>
    </row>
    <row r="166" spans="1:3" ht="48" x14ac:dyDescent="0.2">
      <c r="A166" s="17" t="s">
        <v>126</v>
      </c>
      <c r="B166" s="1" t="s">
        <v>143</v>
      </c>
      <c r="C166" s="15"/>
    </row>
    <row r="167" spans="1:3" ht="64" x14ac:dyDescent="0.2">
      <c r="A167" s="17" t="s">
        <v>127</v>
      </c>
      <c r="B167" s="1" t="s">
        <v>143</v>
      </c>
      <c r="C167" s="15"/>
    </row>
    <row r="168" spans="1:3" x14ac:dyDescent="0.2">
      <c r="A168" s="7"/>
    </row>
    <row r="169" spans="1:3" ht="36.75" customHeight="1" x14ac:dyDescent="0.2">
      <c r="A169" s="180" t="s">
        <v>128</v>
      </c>
      <c r="B169" s="180"/>
      <c r="C169" s="180"/>
    </row>
    <row r="170" spans="1:3" x14ac:dyDescent="0.2">
      <c r="A170" s="7"/>
    </row>
    <row r="171" spans="1:3" ht="16" x14ac:dyDescent="0.2">
      <c r="A171" s="39" t="s">
        <v>13</v>
      </c>
      <c r="B171" s="12" t="s">
        <v>14</v>
      </c>
      <c r="C171" s="40"/>
    </row>
    <row r="172" spans="1:3" ht="32" x14ac:dyDescent="0.2">
      <c r="A172" s="17" t="s">
        <v>129</v>
      </c>
      <c r="B172" s="1" t="s">
        <v>143</v>
      </c>
      <c r="C172" s="16"/>
    </row>
    <row r="173" spans="1:3" ht="16" x14ac:dyDescent="0.2">
      <c r="A173" s="17" t="s">
        <v>130</v>
      </c>
      <c r="B173" s="1" t="s">
        <v>143</v>
      </c>
      <c r="C173" s="16"/>
    </row>
    <row r="174" spans="1:3" ht="32" x14ac:dyDescent="0.2">
      <c r="A174" s="17" t="s">
        <v>131</v>
      </c>
      <c r="B174" s="1" t="s">
        <v>143</v>
      </c>
      <c r="C174" s="16"/>
    </row>
    <row r="175" spans="1:3" ht="32" x14ac:dyDescent="0.2">
      <c r="A175" s="17" t="s">
        <v>132</v>
      </c>
      <c r="B175" s="1" t="s">
        <v>143</v>
      </c>
      <c r="C175" s="16"/>
    </row>
    <row r="176" spans="1:3" ht="32" x14ac:dyDescent="0.2">
      <c r="A176" s="17" t="s">
        <v>133</v>
      </c>
      <c r="B176" s="1" t="s">
        <v>143</v>
      </c>
      <c r="C176" s="16"/>
    </row>
    <row r="177" spans="1:3" ht="32" x14ac:dyDescent="0.2">
      <c r="A177" s="17" t="s">
        <v>134</v>
      </c>
      <c r="B177" s="1" t="s">
        <v>143</v>
      </c>
      <c r="C177" s="16"/>
    </row>
    <row r="179" spans="1:3" ht="20" x14ac:dyDescent="0.2">
      <c r="A179" s="194" t="s">
        <v>156</v>
      </c>
      <c r="B179" s="195"/>
      <c r="C179" s="196"/>
    </row>
    <row r="181" spans="1:3" ht="20.25" customHeight="1" x14ac:dyDescent="0.2">
      <c r="A181" s="197" t="s">
        <v>157</v>
      </c>
      <c r="B181" s="197"/>
      <c r="C181" s="197"/>
    </row>
    <row r="183" spans="1:3" x14ac:dyDescent="0.2">
      <c r="A183" s="91" t="s">
        <v>13</v>
      </c>
      <c r="B183" s="92" t="s">
        <v>14</v>
      </c>
      <c r="C183" s="15"/>
    </row>
    <row r="184" spans="1:3" ht="64" x14ac:dyDescent="0.2">
      <c r="A184" s="14" t="s">
        <v>158</v>
      </c>
      <c r="B184" s="1" t="s">
        <v>143</v>
      </c>
      <c r="C184" s="15"/>
    </row>
    <row r="185" spans="1:3" ht="48" x14ac:dyDescent="0.2">
      <c r="A185" s="14" t="s">
        <v>159</v>
      </c>
      <c r="B185" s="1" t="s">
        <v>143</v>
      </c>
      <c r="C185" s="15"/>
    </row>
    <row r="186" spans="1:3" ht="32" x14ac:dyDescent="0.2">
      <c r="A186" s="14" t="s">
        <v>160</v>
      </c>
      <c r="B186" s="1" t="s">
        <v>143</v>
      </c>
      <c r="C186" s="15"/>
    </row>
    <row r="187" spans="1:3" ht="32" x14ac:dyDescent="0.2">
      <c r="A187" s="14" t="s">
        <v>161</v>
      </c>
      <c r="B187" s="1" t="s">
        <v>143</v>
      </c>
      <c r="C187" s="15"/>
    </row>
    <row r="188" spans="1:3" ht="64" x14ac:dyDescent="0.2">
      <c r="A188" s="14" t="s">
        <v>162</v>
      </c>
      <c r="B188" s="1" t="s">
        <v>143</v>
      </c>
      <c r="C188" s="15"/>
    </row>
    <row r="189" spans="1:3" ht="16" x14ac:dyDescent="0.2">
      <c r="A189" s="14" t="s">
        <v>163</v>
      </c>
      <c r="B189" s="1" t="s">
        <v>143</v>
      </c>
      <c r="C189" s="15"/>
    </row>
    <row r="190" spans="1:3" ht="32" x14ac:dyDescent="0.2">
      <c r="A190" s="14" t="s">
        <v>164</v>
      </c>
      <c r="B190" s="1" t="s">
        <v>143</v>
      </c>
      <c r="C190" s="15"/>
    </row>
    <row r="191" spans="1:3" ht="80" x14ac:dyDescent="0.2">
      <c r="A191" s="14" t="s">
        <v>165</v>
      </c>
      <c r="B191" s="1" t="s">
        <v>143</v>
      </c>
      <c r="C191" s="15"/>
    </row>
    <row r="192" spans="1:3" ht="64" x14ac:dyDescent="0.2">
      <c r="A192" s="14" t="s">
        <v>166</v>
      </c>
      <c r="B192" s="1" t="s">
        <v>143</v>
      </c>
      <c r="C192" s="15"/>
    </row>
    <row r="195" spans="1:3" x14ac:dyDescent="0.2">
      <c r="A195" s="198" t="s">
        <v>167</v>
      </c>
      <c r="B195" s="198"/>
      <c r="C195" s="198"/>
    </row>
    <row r="197" spans="1:3" x14ac:dyDescent="0.2">
      <c r="A197" s="91" t="s">
        <v>13</v>
      </c>
      <c r="B197" s="92" t="s">
        <v>14</v>
      </c>
      <c r="C197" s="15"/>
    </row>
    <row r="198" spans="1:3" ht="64" x14ac:dyDescent="0.2">
      <c r="A198" s="17" t="s">
        <v>168</v>
      </c>
      <c r="B198" s="1" t="s">
        <v>143</v>
      </c>
      <c r="C198" s="15"/>
    </row>
    <row r="199" spans="1:3" ht="80" x14ac:dyDescent="0.2">
      <c r="A199" s="17" t="s">
        <v>169</v>
      </c>
      <c r="B199" s="1" t="s">
        <v>143</v>
      </c>
      <c r="C199" s="15"/>
    </row>
    <row r="200" spans="1:3" ht="48" x14ac:dyDescent="0.2">
      <c r="A200" s="17" t="s">
        <v>170</v>
      </c>
      <c r="B200" s="1" t="s">
        <v>143</v>
      </c>
      <c r="C200" s="15"/>
    </row>
    <row r="201" spans="1:3" ht="64" x14ac:dyDescent="0.2">
      <c r="A201" s="17" t="s">
        <v>171</v>
      </c>
      <c r="B201" s="1" t="s">
        <v>143</v>
      </c>
      <c r="C201" s="15"/>
    </row>
    <row r="202" spans="1:3" ht="64" x14ac:dyDescent="0.2">
      <c r="A202" s="17" t="s">
        <v>172</v>
      </c>
      <c r="B202" s="1" t="s">
        <v>143</v>
      </c>
      <c r="C202" s="15"/>
    </row>
    <row r="203" spans="1:3" ht="32" x14ac:dyDescent="0.2">
      <c r="A203" s="17" t="s">
        <v>173</v>
      </c>
      <c r="B203" s="1" t="s">
        <v>143</v>
      </c>
      <c r="C203" s="15"/>
    </row>
    <row r="204" spans="1:3" ht="32" x14ac:dyDescent="0.2">
      <c r="A204" s="17" t="s">
        <v>174</v>
      </c>
      <c r="B204" s="1" t="s">
        <v>143</v>
      </c>
      <c r="C204" s="15"/>
    </row>
    <row r="205" spans="1:3" ht="48" x14ac:dyDescent="0.2">
      <c r="A205" s="17" t="s">
        <v>175</v>
      </c>
      <c r="B205" s="1" t="s">
        <v>143</v>
      </c>
      <c r="C205" s="15"/>
    </row>
    <row r="206" spans="1:3" ht="112" x14ac:dyDescent="0.2">
      <c r="A206" s="17" t="s">
        <v>176</v>
      </c>
      <c r="B206" s="1" t="s">
        <v>143</v>
      </c>
      <c r="C206" s="15"/>
    </row>
    <row r="208" spans="1:3" x14ac:dyDescent="0.2">
      <c r="A208" s="199" t="s">
        <v>177</v>
      </c>
      <c r="B208" s="199"/>
      <c r="C208" s="199"/>
    </row>
    <row r="210" spans="1:3" x14ac:dyDescent="0.2">
      <c r="A210" s="91" t="s">
        <v>13</v>
      </c>
      <c r="B210" s="93" t="s">
        <v>14</v>
      </c>
      <c r="C210" s="15"/>
    </row>
    <row r="211" spans="1:3" ht="16" x14ac:dyDescent="0.2">
      <c r="A211" s="17" t="s">
        <v>178</v>
      </c>
      <c r="B211" s="1" t="s">
        <v>143</v>
      </c>
      <c r="C211" s="15"/>
    </row>
    <row r="212" spans="1:3" ht="48" x14ac:dyDescent="0.2">
      <c r="A212" s="17" t="s">
        <v>179</v>
      </c>
      <c r="B212" s="1" t="s">
        <v>143</v>
      </c>
      <c r="C212" s="15"/>
    </row>
    <row r="213" spans="1:3" ht="32" x14ac:dyDescent="0.2">
      <c r="A213" s="17" t="s">
        <v>180</v>
      </c>
      <c r="B213" s="1" t="s">
        <v>143</v>
      </c>
      <c r="C213" s="15"/>
    </row>
    <row r="214" spans="1:3" ht="48" x14ac:dyDescent="0.2">
      <c r="A214" s="17" t="s">
        <v>181</v>
      </c>
      <c r="B214" s="1" t="s">
        <v>143</v>
      </c>
      <c r="C214" s="15"/>
    </row>
    <row r="215" spans="1:3" ht="96" x14ac:dyDescent="0.2">
      <c r="A215" s="17" t="s">
        <v>182</v>
      </c>
      <c r="B215" s="1" t="s">
        <v>143</v>
      </c>
      <c r="C215" s="15"/>
    </row>
    <row r="216" spans="1:3" ht="96" x14ac:dyDescent="0.2">
      <c r="A216" s="17" t="s">
        <v>183</v>
      </c>
      <c r="B216" s="1" t="s">
        <v>143</v>
      </c>
      <c r="C216" s="15"/>
    </row>
    <row r="217" spans="1:3" ht="64" x14ac:dyDescent="0.2">
      <c r="A217" s="17" t="s">
        <v>184</v>
      </c>
      <c r="B217" s="1" t="s">
        <v>143</v>
      </c>
      <c r="C217" s="15"/>
    </row>
    <row r="218" spans="1:3" ht="32" x14ac:dyDescent="0.2">
      <c r="A218" s="17" t="s">
        <v>185</v>
      </c>
      <c r="B218" s="1" t="s">
        <v>143</v>
      </c>
      <c r="C218" s="15"/>
    </row>
    <row r="219" spans="1:3" ht="32" x14ac:dyDescent="0.2">
      <c r="A219" s="17" t="s">
        <v>186</v>
      </c>
      <c r="B219" s="1" t="s">
        <v>143</v>
      </c>
      <c r="C219" s="15"/>
    </row>
    <row r="220" spans="1:3" ht="32" x14ac:dyDescent="0.2">
      <c r="A220" s="17" t="s">
        <v>187</v>
      </c>
      <c r="B220" s="1" t="s">
        <v>143</v>
      </c>
      <c r="C220" s="15"/>
    </row>
    <row r="221" spans="1:3" ht="48" x14ac:dyDescent="0.2">
      <c r="A221" s="17" t="s">
        <v>188</v>
      </c>
      <c r="B221" s="1" t="s">
        <v>143</v>
      </c>
      <c r="C221" s="15"/>
    </row>
    <row r="222" spans="1:3" ht="32" x14ac:dyDescent="0.2">
      <c r="A222" s="94" t="s">
        <v>189</v>
      </c>
      <c r="B222" s="1" t="s">
        <v>143</v>
      </c>
      <c r="C222" s="95"/>
    </row>
    <row r="223" spans="1:3" ht="80" x14ac:dyDescent="0.2">
      <c r="A223" s="14" t="s">
        <v>190</v>
      </c>
      <c r="B223" s="1" t="s">
        <v>143</v>
      </c>
      <c r="C223" s="15"/>
    </row>
    <row r="224" spans="1:3" x14ac:dyDescent="0.2">
      <c r="A224" s="6"/>
      <c r="B224" s="6"/>
      <c r="C224" s="6"/>
    </row>
    <row r="225" spans="1:3" ht="29.25" customHeight="1" x14ac:dyDescent="0.2">
      <c r="A225" s="200" t="s">
        <v>191</v>
      </c>
      <c r="B225" s="200"/>
      <c r="C225" s="200"/>
    </row>
    <row r="226" spans="1:3" x14ac:dyDescent="0.2">
      <c r="A226" s="6"/>
      <c r="B226" s="6"/>
      <c r="C226" s="6"/>
    </row>
    <row r="227" spans="1:3" x14ac:dyDescent="0.2">
      <c r="A227" s="91" t="s">
        <v>13</v>
      </c>
      <c r="B227" s="92" t="s">
        <v>14</v>
      </c>
      <c r="C227" s="15"/>
    </row>
    <row r="228" spans="1:3" x14ac:dyDescent="0.2">
      <c r="A228" s="96" t="s">
        <v>192</v>
      </c>
      <c r="B228" s="1" t="s">
        <v>143</v>
      </c>
      <c r="C228" s="15"/>
    </row>
    <row r="229" spans="1:3" x14ac:dyDescent="0.2">
      <c r="A229" s="96" t="s">
        <v>193</v>
      </c>
      <c r="B229" s="1" t="s">
        <v>143</v>
      </c>
      <c r="C229" s="15"/>
    </row>
    <row r="230" spans="1:3" ht="32" x14ac:dyDescent="0.2">
      <c r="A230" s="17" t="s">
        <v>194</v>
      </c>
      <c r="B230" s="1" t="s">
        <v>143</v>
      </c>
      <c r="C230" s="15"/>
    </row>
    <row r="231" spans="1:3" ht="32" x14ac:dyDescent="0.2">
      <c r="A231" s="17" t="s">
        <v>195</v>
      </c>
      <c r="B231" s="1" t="s">
        <v>143</v>
      </c>
      <c r="C231" s="15"/>
    </row>
    <row r="232" spans="1:3" ht="48" x14ac:dyDescent="0.2">
      <c r="A232" s="17" t="s">
        <v>196</v>
      </c>
      <c r="B232" s="1" t="s">
        <v>143</v>
      </c>
      <c r="C232" s="15"/>
    </row>
    <row r="233" spans="1:3" ht="32" x14ac:dyDescent="0.2">
      <c r="A233" s="94" t="s">
        <v>197</v>
      </c>
      <c r="B233" s="1" t="s">
        <v>143</v>
      </c>
      <c r="C233" s="95"/>
    </row>
    <row r="234" spans="1:3" x14ac:dyDescent="0.2">
      <c r="A234" s="97"/>
      <c r="B234" s="97"/>
      <c r="C234" s="97"/>
    </row>
    <row r="235" spans="1:3" ht="33" customHeight="1" x14ac:dyDescent="0.2">
      <c r="A235" s="200" t="s">
        <v>198</v>
      </c>
      <c r="B235" s="200"/>
      <c r="C235" s="200"/>
    </row>
    <row r="236" spans="1:3" x14ac:dyDescent="0.2">
      <c r="A236" s="6"/>
      <c r="B236" s="6"/>
      <c r="C236" s="6"/>
    </row>
    <row r="237" spans="1:3" x14ac:dyDescent="0.2">
      <c r="A237" s="91" t="s">
        <v>13</v>
      </c>
      <c r="B237" s="92" t="s">
        <v>199</v>
      </c>
      <c r="C237" s="15"/>
    </row>
    <row r="238" spans="1:3" ht="32" x14ac:dyDescent="0.2">
      <c r="A238" s="14" t="s">
        <v>200</v>
      </c>
      <c r="B238" s="1" t="s">
        <v>143</v>
      </c>
      <c r="C238" s="15"/>
    </row>
    <row r="239" spans="1:3" x14ac:dyDescent="0.2">
      <c r="A239" s="98" t="s">
        <v>201</v>
      </c>
      <c r="B239" s="1" t="s">
        <v>143</v>
      </c>
      <c r="C239" s="15"/>
    </row>
    <row r="240" spans="1:3" x14ac:dyDescent="0.2">
      <c r="A240" s="98" t="s">
        <v>202</v>
      </c>
      <c r="B240" s="1" t="s">
        <v>143</v>
      </c>
      <c r="C240" s="15"/>
    </row>
    <row r="241" spans="1:3" ht="16" x14ac:dyDescent="0.2">
      <c r="A241" s="14" t="s">
        <v>203</v>
      </c>
      <c r="B241" s="1" t="s">
        <v>143</v>
      </c>
      <c r="C241" s="15"/>
    </row>
    <row r="242" spans="1:3" ht="32" x14ac:dyDescent="0.2">
      <c r="A242" s="17" t="s">
        <v>204</v>
      </c>
      <c r="B242" s="1" t="s">
        <v>143</v>
      </c>
      <c r="C242" s="15"/>
    </row>
    <row r="243" spans="1:3" ht="48" x14ac:dyDescent="0.2">
      <c r="A243" s="14" t="s">
        <v>205</v>
      </c>
      <c r="B243" s="1" t="s">
        <v>143</v>
      </c>
      <c r="C243" s="15"/>
    </row>
    <row r="244" spans="1:3" ht="32" x14ac:dyDescent="0.2">
      <c r="A244" s="14" t="s">
        <v>206</v>
      </c>
      <c r="B244" s="1" t="s">
        <v>143</v>
      </c>
      <c r="C244" s="15"/>
    </row>
    <row r="245" spans="1:3" ht="32" x14ac:dyDescent="0.2">
      <c r="A245" s="99" t="s">
        <v>207</v>
      </c>
      <c r="B245" s="1" t="s">
        <v>143</v>
      </c>
      <c r="C245" s="95"/>
    </row>
    <row r="246" spans="1:3" x14ac:dyDescent="0.2">
      <c r="A246" s="97"/>
      <c r="B246" s="97"/>
      <c r="C246" s="97"/>
    </row>
    <row r="247" spans="1:3" ht="44.25" customHeight="1" x14ac:dyDescent="0.2">
      <c r="A247" s="200" t="s">
        <v>208</v>
      </c>
      <c r="B247" s="200"/>
      <c r="C247" s="200"/>
    </row>
    <row r="249" spans="1:3" x14ac:dyDescent="0.2">
      <c r="A249" s="100" t="s">
        <v>13</v>
      </c>
      <c r="B249" s="101" t="s">
        <v>14</v>
      </c>
      <c r="C249" s="15"/>
    </row>
    <row r="250" spans="1:3" ht="64" x14ac:dyDescent="0.2">
      <c r="A250" s="14" t="s">
        <v>209</v>
      </c>
      <c r="B250" s="1" t="s">
        <v>143</v>
      </c>
      <c r="C250" s="15"/>
    </row>
    <row r="251" spans="1:3" ht="32" x14ac:dyDescent="0.2">
      <c r="A251" s="14" t="s">
        <v>210</v>
      </c>
      <c r="B251" s="1" t="s">
        <v>143</v>
      </c>
      <c r="C251" s="15"/>
    </row>
    <row r="252" spans="1:3" ht="48" x14ac:dyDescent="0.2">
      <c r="A252" s="14" t="s">
        <v>211</v>
      </c>
      <c r="B252" s="1" t="s">
        <v>143</v>
      </c>
      <c r="C252" s="15"/>
    </row>
    <row r="253" spans="1:3" ht="48" x14ac:dyDescent="0.2">
      <c r="A253" s="14" t="s">
        <v>212</v>
      </c>
      <c r="B253" s="1" t="s">
        <v>143</v>
      </c>
      <c r="C253" s="15"/>
    </row>
    <row r="254" spans="1:3" ht="32" x14ac:dyDescent="0.2">
      <c r="A254" s="14" t="s">
        <v>213</v>
      </c>
      <c r="B254" s="1" t="s">
        <v>143</v>
      </c>
      <c r="C254" s="15"/>
    </row>
    <row r="255" spans="1:3" ht="32" x14ac:dyDescent="0.2">
      <c r="A255" s="14" t="s">
        <v>214</v>
      </c>
      <c r="B255" s="1" t="s">
        <v>143</v>
      </c>
      <c r="C255" s="15"/>
    </row>
    <row r="256" spans="1:3" ht="64" x14ac:dyDescent="0.2">
      <c r="A256" s="14" t="s">
        <v>215</v>
      </c>
      <c r="B256" s="1" t="s">
        <v>143</v>
      </c>
      <c r="C256" s="15"/>
    </row>
    <row r="257" spans="1:3" ht="16" x14ac:dyDescent="0.2">
      <c r="A257" s="17" t="s">
        <v>216</v>
      </c>
      <c r="B257" s="1" t="s">
        <v>143</v>
      </c>
      <c r="C257" s="15"/>
    </row>
    <row r="258" spans="1:3" ht="32" x14ac:dyDescent="0.2">
      <c r="A258" s="17" t="s">
        <v>217</v>
      </c>
      <c r="B258" s="1" t="s">
        <v>143</v>
      </c>
      <c r="C258" s="15"/>
    </row>
    <row r="259" spans="1:3" x14ac:dyDescent="0.2">
      <c r="A259" s="6"/>
      <c r="B259" s="102"/>
      <c r="C259" s="6"/>
    </row>
    <row r="260" spans="1:3" ht="32.25" customHeight="1" x14ac:dyDescent="0.2">
      <c r="A260" s="200" t="s">
        <v>218</v>
      </c>
      <c r="B260" s="200"/>
      <c r="C260" s="200"/>
    </row>
    <row r="262" spans="1:3" x14ac:dyDescent="0.2">
      <c r="A262" s="91" t="s">
        <v>13</v>
      </c>
      <c r="B262" s="93" t="s">
        <v>14</v>
      </c>
      <c r="C262" s="15"/>
    </row>
    <row r="263" spans="1:3" ht="32" x14ac:dyDescent="0.2">
      <c r="A263" s="17" t="s">
        <v>219</v>
      </c>
      <c r="B263" s="1" t="s">
        <v>143</v>
      </c>
      <c r="C263" s="15"/>
    </row>
    <row r="264" spans="1:3" ht="48" x14ac:dyDescent="0.2">
      <c r="A264" s="14" t="s">
        <v>220</v>
      </c>
      <c r="B264" s="1" t="s">
        <v>143</v>
      </c>
      <c r="C264" s="15"/>
    </row>
    <row r="265" spans="1:3" ht="48" x14ac:dyDescent="0.2">
      <c r="A265" s="14" t="s">
        <v>221</v>
      </c>
      <c r="B265" s="1" t="s">
        <v>143</v>
      </c>
      <c r="C265" s="15"/>
    </row>
    <row r="266" spans="1:3" ht="32" x14ac:dyDescent="0.2">
      <c r="A266" s="14" t="s">
        <v>222</v>
      </c>
      <c r="B266" s="1" t="s">
        <v>143</v>
      </c>
      <c r="C266" s="15"/>
    </row>
    <row r="267" spans="1:3" ht="69.75" customHeight="1" x14ac:dyDescent="0.2">
      <c r="A267" s="14" t="s">
        <v>223</v>
      </c>
      <c r="B267" s="1" t="s">
        <v>143</v>
      </c>
      <c r="C267" s="15"/>
    </row>
    <row r="268" spans="1:3" hidden="1" x14ac:dyDescent="0.2">
      <c r="A268" s="6"/>
      <c r="B268" s="6"/>
      <c r="C268" s="6"/>
    </row>
    <row r="269" spans="1:3" ht="48" customHeight="1" x14ac:dyDescent="0.2">
      <c r="A269" s="217" t="s">
        <v>224</v>
      </c>
      <c r="B269" s="217"/>
      <c r="C269" s="217"/>
    </row>
    <row r="270" spans="1:3" x14ac:dyDescent="0.2">
      <c r="A270" s="6"/>
      <c r="B270" s="6"/>
      <c r="C270" s="6"/>
    </row>
    <row r="271" spans="1:3" x14ac:dyDescent="0.2">
      <c r="A271" s="91" t="s">
        <v>13</v>
      </c>
      <c r="B271" s="92" t="s">
        <v>14</v>
      </c>
      <c r="C271" s="15"/>
    </row>
    <row r="272" spans="1:3" ht="32" x14ac:dyDescent="0.2">
      <c r="A272" s="14" t="s">
        <v>225</v>
      </c>
      <c r="B272" s="1" t="s">
        <v>143</v>
      </c>
      <c r="C272" s="15"/>
    </row>
    <row r="273" spans="1:3" ht="80" x14ac:dyDescent="0.2">
      <c r="A273" s="14" t="s">
        <v>226</v>
      </c>
      <c r="B273" s="1" t="s">
        <v>143</v>
      </c>
      <c r="C273" s="15"/>
    </row>
    <row r="274" spans="1:3" ht="32" x14ac:dyDescent="0.2">
      <c r="A274" s="17" t="s">
        <v>227</v>
      </c>
      <c r="B274" s="1" t="s">
        <v>143</v>
      </c>
      <c r="C274" s="15"/>
    </row>
    <row r="275" spans="1:3" ht="64" x14ac:dyDescent="0.2">
      <c r="A275" s="17" t="s">
        <v>228</v>
      </c>
      <c r="B275" s="1" t="s">
        <v>143</v>
      </c>
      <c r="C275" s="15"/>
    </row>
    <row r="276" spans="1:3" ht="32" x14ac:dyDescent="0.2">
      <c r="A276" s="99" t="s">
        <v>229</v>
      </c>
      <c r="B276" s="1" t="s">
        <v>143</v>
      </c>
      <c r="C276" s="95"/>
    </row>
    <row r="277" spans="1:3" x14ac:dyDescent="0.2">
      <c r="A277" s="97"/>
      <c r="B277" s="97"/>
      <c r="C277" s="97"/>
    </row>
    <row r="278" spans="1:3" ht="33.75" customHeight="1" x14ac:dyDescent="0.2">
      <c r="A278" s="216" t="s">
        <v>230</v>
      </c>
      <c r="B278" s="216"/>
      <c r="C278" s="216"/>
    </row>
    <row r="280" spans="1:3" x14ac:dyDescent="0.2">
      <c r="A280" s="91" t="s">
        <v>13</v>
      </c>
      <c r="B280" s="92" t="s">
        <v>14</v>
      </c>
      <c r="C280" s="15"/>
    </row>
    <row r="281" spans="1:3" ht="32" x14ac:dyDescent="0.2">
      <c r="A281" s="17" t="s">
        <v>231</v>
      </c>
      <c r="B281" s="1" t="s">
        <v>143</v>
      </c>
      <c r="C281" s="15"/>
    </row>
    <row r="282" spans="1:3" ht="32" x14ac:dyDescent="0.2">
      <c r="A282" s="17" t="s">
        <v>232</v>
      </c>
      <c r="B282" s="1" t="s">
        <v>143</v>
      </c>
      <c r="C282" s="15"/>
    </row>
    <row r="283" spans="1:3" ht="32" x14ac:dyDescent="0.2">
      <c r="A283" s="17" t="s">
        <v>233</v>
      </c>
      <c r="B283" s="1" t="s">
        <v>143</v>
      </c>
      <c r="C283" s="15"/>
    </row>
    <row r="284" spans="1:3" ht="48" x14ac:dyDescent="0.2">
      <c r="A284" s="17" t="s">
        <v>234</v>
      </c>
      <c r="B284" s="1" t="s">
        <v>143</v>
      </c>
      <c r="C284" s="15"/>
    </row>
    <row r="285" spans="1:3" ht="32" x14ac:dyDescent="0.2">
      <c r="A285" s="17" t="s">
        <v>235</v>
      </c>
      <c r="B285" s="1" t="s">
        <v>143</v>
      </c>
      <c r="C285" s="15"/>
    </row>
    <row r="286" spans="1:3" ht="32" x14ac:dyDescent="0.2">
      <c r="A286" s="17" t="s">
        <v>236</v>
      </c>
      <c r="B286" s="1" t="s">
        <v>143</v>
      </c>
      <c r="C286" s="15"/>
    </row>
    <row r="287" spans="1:3" ht="32" x14ac:dyDescent="0.2">
      <c r="A287" s="103" t="s">
        <v>237</v>
      </c>
      <c r="B287" s="1" t="s">
        <v>143</v>
      </c>
      <c r="C287" s="15"/>
    </row>
    <row r="289" spans="1:3" x14ac:dyDescent="0.2">
      <c r="A289" s="201" t="s">
        <v>3</v>
      </c>
      <c r="B289" s="202"/>
      <c r="C289" s="203"/>
    </row>
    <row r="290" spans="1:3" x14ac:dyDescent="0.2">
      <c r="A290" s="204"/>
      <c r="B290" s="205"/>
      <c r="C290" s="206"/>
    </row>
    <row r="292" spans="1:3" ht="29.25" customHeight="1" x14ac:dyDescent="0.2">
      <c r="A292" s="200" t="s">
        <v>238</v>
      </c>
      <c r="B292" s="200"/>
      <c r="C292" s="200"/>
    </row>
    <row r="294" spans="1:3" x14ac:dyDescent="0.2">
      <c r="A294" s="91" t="s">
        <v>13</v>
      </c>
      <c r="B294" s="93" t="s">
        <v>14</v>
      </c>
      <c r="C294" s="15"/>
    </row>
    <row r="295" spans="1:3" ht="48" x14ac:dyDescent="0.2">
      <c r="A295" s="14" t="s">
        <v>239</v>
      </c>
      <c r="B295" s="1" t="s">
        <v>143</v>
      </c>
      <c r="C295" s="15"/>
    </row>
    <row r="296" spans="1:3" ht="16" x14ac:dyDescent="0.2">
      <c r="A296" s="14" t="s">
        <v>240</v>
      </c>
      <c r="B296" s="1" t="s">
        <v>143</v>
      </c>
      <c r="C296" s="15"/>
    </row>
    <row r="297" spans="1:3" ht="48" x14ac:dyDescent="0.2">
      <c r="A297" s="14" t="s">
        <v>241</v>
      </c>
      <c r="B297" s="1" t="s">
        <v>143</v>
      </c>
      <c r="C297" s="15"/>
    </row>
    <row r="298" spans="1:3" ht="32" x14ac:dyDescent="0.2">
      <c r="A298" s="17" t="s">
        <v>242</v>
      </c>
      <c r="B298" s="1" t="s">
        <v>143</v>
      </c>
      <c r="C298" s="15"/>
    </row>
    <row r="299" spans="1:3" ht="48" x14ac:dyDescent="0.2">
      <c r="A299" s="14" t="s">
        <v>243</v>
      </c>
      <c r="B299" s="1" t="s">
        <v>143</v>
      </c>
      <c r="C299" s="15"/>
    </row>
    <row r="300" spans="1:3" x14ac:dyDescent="0.2">
      <c r="A300" s="6"/>
      <c r="B300" s="102"/>
      <c r="C300" s="6"/>
    </row>
    <row r="301" spans="1:3" x14ac:dyDescent="0.2">
      <c r="A301" s="207" t="s">
        <v>154</v>
      </c>
      <c r="B301" s="208"/>
      <c r="C301" s="209"/>
    </row>
    <row r="302" spans="1:3" x14ac:dyDescent="0.2">
      <c r="A302" s="210"/>
      <c r="B302" s="211"/>
      <c r="C302" s="212"/>
    </row>
    <row r="303" spans="1:3" x14ac:dyDescent="0.2">
      <c r="A303" s="213"/>
      <c r="B303" s="214"/>
      <c r="C303" s="215"/>
    </row>
    <row r="305" spans="1:3" ht="50.25" customHeight="1" x14ac:dyDescent="0.2">
      <c r="A305" s="216" t="s">
        <v>244</v>
      </c>
      <c r="B305" s="216"/>
      <c r="C305" s="216"/>
    </row>
    <row r="307" spans="1:3" x14ac:dyDescent="0.2">
      <c r="A307" s="91" t="s">
        <v>13</v>
      </c>
      <c r="B307" s="93" t="s">
        <v>14</v>
      </c>
      <c r="C307" s="15"/>
    </row>
    <row r="308" spans="1:3" ht="32" x14ac:dyDescent="0.2">
      <c r="A308" s="17" t="s">
        <v>245</v>
      </c>
      <c r="B308" s="1" t="s">
        <v>143</v>
      </c>
      <c r="C308" s="15"/>
    </row>
    <row r="309" spans="1:3" ht="16" x14ac:dyDescent="0.2">
      <c r="A309" s="17" t="s">
        <v>246</v>
      </c>
      <c r="B309" s="1" t="s">
        <v>143</v>
      </c>
      <c r="C309" s="15"/>
    </row>
    <row r="310" spans="1:3" ht="32" x14ac:dyDescent="0.2">
      <c r="A310" s="17" t="s">
        <v>247</v>
      </c>
      <c r="B310" s="1" t="s">
        <v>143</v>
      </c>
      <c r="C310" s="15"/>
    </row>
    <row r="311" spans="1:3" ht="48" x14ac:dyDescent="0.2">
      <c r="A311" s="14" t="s">
        <v>248</v>
      </c>
      <c r="B311" s="1" t="s">
        <v>143</v>
      </c>
      <c r="C311" s="15"/>
    </row>
    <row r="312" spans="1:3" ht="80" x14ac:dyDescent="0.2">
      <c r="A312" s="14" t="s">
        <v>249</v>
      </c>
      <c r="B312" s="1" t="s">
        <v>143</v>
      </c>
      <c r="C312" s="15"/>
    </row>
    <row r="313" spans="1:3" ht="32" x14ac:dyDescent="0.2">
      <c r="A313" s="17" t="s">
        <v>250</v>
      </c>
      <c r="B313" s="1" t="s">
        <v>143</v>
      </c>
      <c r="C313" s="15"/>
    </row>
    <row r="314" spans="1:3" ht="48" x14ac:dyDescent="0.2">
      <c r="A314" s="99" t="s">
        <v>251</v>
      </c>
      <c r="B314" s="1" t="s">
        <v>143</v>
      </c>
      <c r="C314" s="95"/>
    </row>
    <row r="315" spans="1:3" x14ac:dyDescent="0.2">
      <c r="A315" s="97"/>
      <c r="B315" s="97"/>
      <c r="C315" s="97"/>
    </row>
  </sheetData>
  <sheetProtection algorithmName="SHA-512" hashValue="7/iC1hKQlTxd6K8xYMqlzwnsSuRSn3H4E5Pbm7PI4tuchutFFAcPHiY0Q1ehwFItBuB6eLFgJsIrAOOajFkmdQ==" saltValue="hR6A2tViBKKuVyC2griyTg==" spinCount="100000" sheet="1" objects="1" scenarios="1" selectLockedCells="1"/>
  <protectedRanges>
    <protectedRange algorithmName="SHA-512" hashValue="/yAJXfVJ7l0WLJgTVj4i9zWWw3f/iE56tcxjLfxCtq4j4NHqfiWZQVNQY0hUNVIdGvEWU/ZWIQYtA98SpBfMDA==" saltValue="6BXRbrqERsdvB/yNAPYMUA==" spinCount="100000" sqref="B15:B28 B33:B37 B42:B46 B51:B58 B67:B79 B87:B97 B107:B118 B125:B130 B137:B142 B149:B157 B162:B167 B172:B177 B184:B192 B198:B206 B211:B223 B228:B233 B238:B245 B250:B258 B263:B267 B272:B276 B281:B287 B295:B299 B308:B314" name="Results_1_1"/>
  </protectedRanges>
  <mergeCells count="33">
    <mergeCell ref="A289:C290"/>
    <mergeCell ref="A292:C292"/>
    <mergeCell ref="A301:C303"/>
    <mergeCell ref="A305:C305"/>
    <mergeCell ref="A235:C235"/>
    <mergeCell ref="A247:C247"/>
    <mergeCell ref="A260:C260"/>
    <mergeCell ref="A269:C269"/>
    <mergeCell ref="A278:C278"/>
    <mergeCell ref="A179:C179"/>
    <mergeCell ref="A181:C181"/>
    <mergeCell ref="A195:C195"/>
    <mergeCell ref="A208:C208"/>
    <mergeCell ref="A225:C225"/>
    <mergeCell ref="A169:C169"/>
    <mergeCell ref="A104:C104"/>
    <mergeCell ref="A122:C122"/>
    <mergeCell ref="A134:C134"/>
    <mergeCell ref="A144:C144"/>
    <mergeCell ref="A146:C146"/>
    <mergeCell ref="A159:C159"/>
    <mergeCell ref="A84:C84"/>
    <mergeCell ref="A1:C1"/>
    <mergeCell ref="A2:C2"/>
    <mergeCell ref="A9:C9"/>
    <mergeCell ref="A10:C10"/>
    <mergeCell ref="A12:C12"/>
    <mergeCell ref="A30:C30"/>
    <mergeCell ref="A39:C39"/>
    <mergeCell ref="A48:C48"/>
    <mergeCell ref="A60:C60"/>
    <mergeCell ref="A62:C62"/>
    <mergeCell ref="A64:C64"/>
  </mergeCells>
  <dataValidations count="1">
    <dataValidation type="list" showInputMessage="1" showErrorMessage="1" sqref="B15:B28 B33:B37 B42:B46 B51:B58 B67:B79 B87:B97 B107:B118 B125:B130 B137:B142 B149:B157 B162:B167 B172:B177 B184:B192 B198:B206 B211:B223 B228:B233 B238:B245 B250:B258 B263:B267 B272:B276 B281:B287 B295:B299 B308:B314" xr:uid="{00000000-0002-0000-0900-000000000000}">
      <formula1>"y,n"</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X315"/>
  <sheetViews>
    <sheetView zoomScaleNormal="100" workbookViewId="0">
      <selection activeCell="B140" sqref="B140"/>
    </sheetView>
  </sheetViews>
  <sheetFormatPr baseColWidth="10" defaultColWidth="9.1640625" defaultRowHeight="15" x14ac:dyDescent="0.2"/>
  <cols>
    <col min="1" max="1" width="35" style="3" bestFit="1" customWidth="1"/>
    <col min="2" max="2" width="21.5" style="3" customWidth="1"/>
    <col min="3" max="5" width="9.1640625" style="3"/>
    <col min="6" max="6" width="20.5" style="3" bestFit="1" customWidth="1"/>
    <col min="7" max="7" width="10.5" style="3" customWidth="1"/>
    <col min="8" max="8" width="9.1640625" style="3"/>
    <col min="9" max="10" width="12.83203125" style="3" customWidth="1"/>
    <col min="11" max="16384" width="9.1640625" style="3"/>
  </cols>
  <sheetData>
    <row r="1" spans="1:24" ht="25.5" customHeight="1" x14ac:dyDescent="0.25">
      <c r="A1" s="181" t="s">
        <v>7</v>
      </c>
      <c r="B1" s="181"/>
      <c r="C1" s="181"/>
    </row>
    <row r="2" spans="1:24" ht="15" customHeight="1" x14ac:dyDescent="0.2">
      <c r="A2" s="182" t="s">
        <v>8</v>
      </c>
      <c r="B2" s="182"/>
      <c r="C2" s="182"/>
    </row>
    <row r="3" spans="1:24" x14ac:dyDescent="0.2">
      <c r="A3" s="64"/>
      <c r="B3" s="64"/>
      <c r="C3" s="64"/>
    </row>
    <row r="4" spans="1:24" ht="16" x14ac:dyDescent="0.2">
      <c r="A4" s="54" t="s">
        <v>9</v>
      </c>
      <c r="B4" s="65">
        <v>43802</v>
      </c>
      <c r="C4" s="52"/>
      <c r="M4" s="42"/>
      <c r="O4" s="42"/>
      <c r="T4" s="42"/>
      <c r="U4" s="42"/>
    </row>
    <row r="5" spans="1:24" s="15" customFormat="1" ht="33" thickBot="1" x14ac:dyDescent="0.25">
      <c r="A5" s="55" t="s">
        <v>136</v>
      </c>
      <c r="B5" s="66">
        <v>43800</v>
      </c>
      <c r="C5" s="51"/>
      <c r="D5" s="46"/>
      <c r="E5" s="47"/>
      <c r="F5" s="67" t="s">
        <v>144</v>
      </c>
      <c r="G5" s="67" t="s">
        <v>145</v>
      </c>
      <c r="H5" s="59" t="s">
        <v>146</v>
      </c>
      <c r="I5" s="68" t="s">
        <v>147</v>
      </c>
      <c r="J5" s="47"/>
      <c r="K5" s="47"/>
      <c r="L5" s="46"/>
      <c r="M5" s="46"/>
      <c r="N5" s="47"/>
      <c r="O5" s="47"/>
      <c r="P5" s="49"/>
      <c r="Q5" s="49"/>
      <c r="R5" s="49"/>
      <c r="S5" s="47"/>
      <c r="T5" s="50"/>
      <c r="U5" s="44"/>
      <c r="V5" s="49"/>
      <c r="W5" s="49"/>
      <c r="X5" s="48"/>
    </row>
    <row r="6" spans="1:24" x14ac:dyDescent="0.2">
      <c r="A6" s="8" t="s">
        <v>137</v>
      </c>
      <c r="B6" s="69"/>
      <c r="C6" s="53"/>
      <c r="E6" s="43"/>
      <c r="F6" s="3">
        <v>1</v>
      </c>
      <c r="G6" s="4">
        <f>COUNTIF(B15:B28,"y")/COUNTA(B15:B28)</f>
        <v>0.9285714285714286</v>
      </c>
      <c r="H6" s="3">
        <f>IF(G6&gt;=75%,3,IF(G6&gt;=50%,2,IF(G6&gt;0,1,0)))</f>
        <v>3</v>
      </c>
      <c r="I6" s="3" t="str">
        <f>IF(G6&gt;=75%,"Strong",IF(G6&gt;=50%,"Moderate",IF(G6&gt;0,"Weak","None")))</f>
        <v>Strong</v>
      </c>
      <c r="K6" s="43"/>
      <c r="L6" s="43"/>
      <c r="M6" s="43"/>
      <c r="P6" s="43"/>
      <c r="Q6" s="43"/>
      <c r="R6" s="43"/>
      <c r="T6" s="43"/>
      <c r="U6" s="43"/>
      <c r="V6" s="43"/>
      <c r="W6" s="43"/>
      <c r="X6" s="43"/>
    </row>
    <row r="7" spans="1:24" x14ac:dyDescent="0.2">
      <c r="A7" s="41" t="s">
        <v>138</v>
      </c>
      <c r="B7" s="70" t="s">
        <v>148</v>
      </c>
      <c r="C7" s="71"/>
      <c r="D7" s="44"/>
      <c r="E7" s="42"/>
      <c r="F7" s="3">
        <v>2</v>
      </c>
      <c r="G7" s="4">
        <f>COUNTIF(B33:B37,"y")/COUNTA(B33:B37)</f>
        <v>1</v>
      </c>
      <c r="H7" s="3">
        <f t="shared" ref="H7:H9" si="0">IF(G7&gt;=75%,3,IF(G7&gt;=50%,2,IF(G7&gt;0,1,0)))</f>
        <v>3</v>
      </c>
      <c r="I7" s="3" t="str">
        <f t="shared" ref="I7:I17" si="1">IF(G7&gt;=75%,"Strong",IF(G7&gt;=50%,"Moderate",IF(G7&gt;0,"Weak","None")))</f>
        <v>Strong</v>
      </c>
    </row>
    <row r="8" spans="1:24" ht="16" thickBot="1" x14ac:dyDescent="0.25">
      <c r="A8" s="56" t="s">
        <v>139</v>
      </c>
      <c r="B8" s="72" t="s">
        <v>149</v>
      </c>
      <c r="C8" s="45"/>
      <c r="F8" s="3">
        <v>3</v>
      </c>
      <c r="G8" s="4">
        <f>COUNTIF(B42:B46,"y")/COUNTA(B42:B46)</f>
        <v>1</v>
      </c>
      <c r="H8" s="3">
        <f t="shared" si="0"/>
        <v>3</v>
      </c>
      <c r="I8" s="3" t="str">
        <f t="shared" si="1"/>
        <v>Strong</v>
      </c>
    </row>
    <row r="9" spans="1:24" ht="21" customHeight="1" thickBot="1" x14ac:dyDescent="0.25">
      <c r="A9" s="183" t="s">
        <v>10</v>
      </c>
      <c r="B9" s="184"/>
      <c r="C9" s="185"/>
      <c r="F9" s="5">
        <v>4</v>
      </c>
      <c r="G9" s="73">
        <f>COUNTIF(B51:B58,"y")/COUNTA(B51:B58)</f>
        <v>1</v>
      </c>
      <c r="H9" s="5">
        <f t="shared" si="0"/>
        <v>3</v>
      </c>
      <c r="I9" s="5" t="str">
        <f t="shared" si="1"/>
        <v>Strong</v>
      </c>
    </row>
    <row r="10" spans="1:24" ht="24" thickBot="1" x14ac:dyDescent="0.3">
      <c r="A10" s="186" t="s">
        <v>11</v>
      </c>
      <c r="B10" s="187"/>
      <c r="C10" s="188"/>
      <c r="F10" s="74" t="s">
        <v>144</v>
      </c>
      <c r="G10" s="75" t="s">
        <v>4</v>
      </c>
      <c r="H10" s="76">
        <f>SUM(H6:H9)</f>
        <v>12</v>
      </c>
      <c r="J10" s="77"/>
      <c r="K10" s="77"/>
      <c r="L10" s="77" t="s">
        <v>150</v>
      </c>
    </row>
    <row r="11" spans="1:24" ht="33" thickBot="1" x14ac:dyDescent="0.25">
      <c r="A11" s="7"/>
      <c r="B11" s="9"/>
      <c r="C11" s="9"/>
      <c r="F11" s="78" t="s">
        <v>0</v>
      </c>
      <c r="J11" s="79" t="s">
        <v>5</v>
      </c>
      <c r="K11" s="80">
        <f>H10/12</f>
        <v>1</v>
      </c>
      <c r="L11" s="75" t="str">
        <f>IF(K11&gt;69%,"Strong",IF(K11&gt;49%,"Moderate",IF(K11&gt;0,"Weak","No Fidelity")))</f>
        <v>Strong</v>
      </c>
    </row>
    <row r="12" spans="1:24" ht="33" thickBot="1" x14ac:dyDescent="0.25">
      <c r="A12" s="180" t="s">
        <v>12</v>
      </c>
      <c r="B12" s="189"/>
      <c r="C12" s="189"/>
      <c r="F12" s="81" t="s">
        <v>151</v>
      </c>
      <c r="G12" s="67" t="s">
        <v>145</v>
      </c>
      <c r="H12" s="59" t="s">
        <v>146</v>
      </c>
      <c r="I12" s="68" t="s">
        <v>147</v>
      </c>
      <c r="J12" s="79" t="s">
        <v>6</v>
      </c>
      <c r="K12" s="82">
        <f>H40/84</f>
        <v>0.9642857142857143</v>
      </c>
      <c r="L12" s="75" t="str">
        <f t="shared" ref="L12:L13" si="2">IF(K12&gt;69%,"Strong",IF(K12&gt;49%,"Moderate",IF(K12&gt;0,"Weak","No Fidelity")))</f>
        <v>Strong</v>
      </c>
    </row>
    <row r="13" spans="1:24" ht="32" x14ac:dyDescent="0.2">
      <c r="A13" s="10"/>
      <c r="B13" s="9"/>
      <c r="C13" s="9"/>
      <c r="F13" s="3">
        <v>1</v>
      </c>
      <c r="G13" s="4">
        <f>COUNTIF(B67:B79,"y")/COUNTA(B67:B79)</f>
        <v>0.53846153846153844</v>
      </c>
      <c r="H13" s="3">
        <f>IF(G13&gt;=75%,3,IF(G13&gt;=50%,2,IF(G13&gt;0,1,0)))</f>
        <v>2</v>
      </c>
      <c r="I13" s="3" t="str">
        <f t="shared" si="1"/>
        <v>Moderate</v>
      </c>
      <c r="J13" s="79" t="s">
        <v>152</v>
      </c>
      <c r="K13" s="82">
        <f>(H10+H40)/96</f>
        <v>0.96875</v>
      </c>
      <c r="L13" s="75" t="str">
        <f t="shared" si="2"/>
        <v>Strong</v>
      </c>
    </row>
    <row r="14" spans="1:24" ht="17" x14ac:dyDescent="0.2">
      <c r="A14" s="11" t="s">
        <v>13</v>
      </c>
      <c r="B14" s="12" t="s">
        <v>14</v>
      </c>
      <c r="C14" s="13"/>
      <c r="F14" s="3">
        <v>2</v>
      </c>
      <c r="G14" s="4">
        <f>COUNTIF(B87:B97,"y")/COUNTA(B87:B97)</f>
        <v>0.81818181818181823</v>
      </c>
      <c r="H14" s="3">
        <f>IF(G14&gt;=75%,3,IF(G14&gt;=50%,2,IF(G14&gt;0,1,0)))</f>
        <v>3</v>
      </c>
      <c r="I14" s="3" t="str">
        <f t="shared" si="1"/>
        <v>Strong</v>
      </c>
    </row>
    <row r="15" spans="1:24" ht="16" x14ac:dyDescent="0.2">
      <c r="A15" s="14" t="s">
        <v>15</v>
      </c>
      <c r="B15" s="1" t="s">
        <v>268</v>
      </c>
      <c r="C15" s="16"/>
      <c r="F15" s="3">
        <v>3</v>
      </c>
      <c r="G15" s="4">
        <f>COUNTIF(B107:B118,"y")/COUNTA(B107:B118)</f>
        <v>0.5</v>
      </c>
      <c r="H15" s="3">
        <f>IF(G15&gt;=75%,3,IF(G15&gt;=50%,2,IF(G15&gt;0,1,0)))</f>
        <v>2</v>
      </c>
      <c r="I15" s="3" t="str">
        <f t="shared" si="1"/>
        <v>Moderate</v>
      </c>
    </row>
    <row r="16" spans="1:24" ht="32" x14ac:dyDescent="0.2">
      <c r="A16" s="14" t="s">
        <v>16</v>
      </c>
      <c r="B16" s="1" t="s">
        <v>143</v>
      </c>
      <c r="C16" s="16"/>
      <c r="F16" s="3">
        <v>4</v>
      </c>
      <c r="G16" s="4">
        <f>COUNTIF(B125:B130,"y")/COUNTA(B125:B130)</f>
        <v>1</v>
      </c>
      <c r="H16" s="3">
        <f>IF(G16&gt;=75%,3,IF(G16&gt;=50%,2,IF(G16&gt;0,1,0)))</f>
        <v>3</v>
      </c>
      <c r="I16" s="3" t="str">
        <f t="shared" si="1"/>
        <v>Strong</v>
      </c>
    </row>
    <row r="17" spans="1:9" ht="32" x14ac:dyDescent="0.2">
      <c r="A17" s="14" t="s">
        <v>17</v>
      </c>
      <c r="B17" s="1" t="s">
        <v>143</v>
      </c>
      <c r="C17" s="16"/>
      <c r="F17" s="5">
        <v>5</v>
      </c>
      <c r="G17" s="73">
        <f>COUNTIF(B137:B142,"y")/COUNTA(B137:B142)</f>
        <v>0.66666666666666663</v>
      </c>
      <c r="H17" s="5">
        <f>IF(G17&gt;=75%,3,IF(G17&gt;=50%,2,IF(G17&gt;0,1,0)))</f>
        <v>2</v>
      </c>
      <c r="I17" s="5" t="str">
        <f t="shared" si="1"/>
        <v>Moderate</v>
      </c>
    </row>
    <row r="18" spans="1:9" ht="16" x14ac:dyDescent="0.2">
      <c r="A18" s="14" t="s">
        <v>18</v>
      </c>
      <c r="B18" s="1" t="s">
        <v>143</v>
      </c>
      <c r="C18" s="16"/>
      <c r="F18" s="83" t="s">
        <v>151</v>
      </c>
      <c r="G18" s="83" t="s">
        <v>4</v>
      </c>
      <c r="H18" s="84">
        <f>SUM(H13:H17)</f>
        <v>12</v>
      </c>
    </row>
    <row r="19" spans="1:9" ht="33" thickBot="1" x14ac:dyDescent="0.25">
      <c r="A19" s="17" t="s">
        <v>19</v>
      </c>
      <c r="B19" s="1" t="s">
        <v>143</v>
      </c>
      <c r="C19" s="16"/>
      <c r="F19" s="61" t="s">
        <v>1</v>
      </c>
      <c r="G19" s="60"/>
      <c r="H19" s="61"/>
      <c r="I19" s="61"/>
    </row>
    <row r="20" spans="1:9" ht="48" x14ac:dyDescent="0.2">
      <c r="A20" s="14" t="s">
        <v>20</v>
      </c>
      <c r="B20" s="1" t="s">
        <v>143</v>
      </c>
      <c r="C20" s="16"/>
      <c r="F20" s="3">
        <v>6</v>
      </c>
      <c r="G20" s="4">
        <f>COUNTIF(B149:B157,"y")/COUNTA(B149:B157)</f>
        <v>1</v>
      </c>
      <c r="H20" s="3">
        <f>IF(G20&gt;=75%,3,IF(G20&gt;=50%,2,IF(G20&gt;0,1,0)))</f>
        <v>3</v>
      </c>
      <c r="I20" s="3" t="str">
        <f>IF(G20&gt;=75%,"Strong",IF(G20&gt;=50%,"Moderate",IF(G20&gt;0,"Weak","None")))</f>
        <v>Strong</v>
      </c>
    </row>
    <row r="21" spans="1:9" ht="32" x14ac:dyDescent="0.2">
      <c r="A21" s="14" t="s">
        <v>21</v>
      </c>
      <c r="B21" s="1" t="s">
        <v>143</v>
      </c>
      <c r="C21" s="16"/>
      <c r="F21" s="3">
        <v>7</v>
      </c>
      <c r="G21" s="4">
        <f>COUNTIF(B161:B167,"y")/COUNTA(B161:B167)</f>
        <v>0.8571428571428571</v>
      </c>
      <c r="H21" s="3">
        <f>IF(G21&gt;=75%,3,IF(G21&gt;=50%,2,IF(G21&gt;0,1,0)))</f>
        <v>3</v>
      </c>
      <c r="I21" s="3" t="str">
        <f>IF(G21&gt;=75%,"Strong",IF(G21&gt;=50%,"Moderate",IF(G21&gt;0,"Weak","None")))</f>
        <v>Strong</v>
      </c>
    </row>
    <row r="22" spans="1:9" ht="32" x14ac:dyDescent="0.2">
      <c r="A22" s="17" t="s">
        <v>22</v>
      </c>
      <c r="B22" s="1" t="s">
        <v>143</v>
      </c>
      <c r="C22" s="16"/>
      <c r="F22" s="5">
        <v>8</v>
      </c>
      <c r="G22" s="73">
        <f>COUNTIF(B172:B177,"y")/COUNTA(B172:B177)</f>
        <v>1</v>
      </c>
      <c r="H22" s="5">
        <f>IF(G22&gt;=75%,3,IF(G22&gt;=50%,2,IF(G22&gt;0,1,0)))</f>
        <v>3</v>
      </c>
      <c r="I22" s="5" t="str">
        <f>IF(G22&gt;=75%,"Strong",IF(G22&gt;=50%,"Moderate",IF(G22&gt;0,"Weak","None")))</f>
        <v>Strong</v>
      </c>
    </row>
    <row r="23" spans="1:9" ht="32" x14ac:dyDescent="0.2">
      <c r="A23" s="17" t="s">
        <v>23</v>
      </c>
      <c r="B23" s="1" t="s">
        <v>143</v>
      </c>
      <c r="C23" s="16"/>
      <c r="F23" s="85" t="s">
        <v>1</v>
      </c>
      <c r="G23" s="83" t="s">
        <v>4</v>
      </c>
      <c r="H23" s="84">
        <f>SUM(H20:H22)</f>
        <v>9</v>
      </c>
    </row>
    <row r="24" spans="1:9" ht="32" x14ac:dyDescent="0.2">
      <c r="A24" s="17" t="s">
        <v>24</v>
      </c>
      <c r="B24" s="1" t="s">
        <v>143</v>
      </c>
      <c r="C24" s="16"/>
    </row>
    <row r="25" spans="1:9" ht="33" thickBot="1" x14ac:dyDescent="0.25">
      <c r="A25" s="17" t="s">
        <v>25</v>
      </c>
      <c r="B25" s="1" t="s">
        <v>143</v>
      </c>
      <c r="C25" s="16"/>
      <c r="F25" s="86" t="s">
        <v>2</v>
      </c>
      <c r="G25" s="67" t="s">
        <v>145</v>
      </c>
      <c r="H25" s="59" t="s">
        <v>146</v>
      </c>
      <c r="I25" s="68" t="s">
        <v>147</v>
      </c>
    </row>
    <row r="26" spans="1:9" ht="32" x14ac:dyDescent="0.2">
      <c r="A26" s="17" t="s">
        <v>26</v>
      </c>
      <c r="B26" s="1" t="s">
        <v>143</v>
      </c>
      <c r="C26" s="16"/>
      <c r="F26" s="3">
        <v>9</v>
      </c>
      <c r="G26" s="4">
        <f>COUNTIF(B184:B192,"y")/COUNTA(B184:B192)</f>
        <v>1</v>
      </c>
      <c r="H26" s="3">
        <f>IF(G26&gt;=75%,3,IF(G26&gt;=50%,2,IF(G26&gt;0,1,0)))</f>
        <v>3</v>
      </c>
      <c r="I26" s="6" t="str">
        <f>IF(G26&gt;=75%,"Strong",IF(G26&gt;=50%,"Moderate",IF(G26&gt;0,"Weak","None")))</f>
        <v>Strong</v>
      </c>
    </row>
    <row r="27" spans="1:9" ht="32" x14ac:dyDescent="0.2">
      <c r="A27" s="14" t="s">
        <v>27</v>
      </c>
      <c r="B27" s="1" t="s">
        <v>143</v>
      </c>
      <c r="C27" s="16"/>
      <c r="F27" s="3">
        <v>10</v>
      </c>
      <c r="G27" s="4">
        <f>COUNTIF(B198:B206,"y")/COUNTA(B198:B206)</f>
        <v>1</v>
      </c>
      <c r="H27" s="3">
        <f t="shared" ref="H27:H34" si="3">IF(G27&gt;=75%,3,IF(G27&gt;=50%,2,IF(G27&gt;0,1,0)))</f>
        <v>3</v>
      </c>
      <c r="I27" s="3" t="str">
        <f t="shared" ref="I27:I34" si="4">IF(G27&gt;=75%,"Strong",IF(G27&gt;=50%,"Moderate",IF(G27&gt;0,"Weak","None")))</f>
        <v>Strong</v>
      </c>
    </row>
    <row r="28" spans="1:9" ht="48" x14ac:dyDescent="0.2">
      <c r="A28" s="14" t="s">
        <v>28</v>
      </c>
      <c r="B28" s="1" t="s">
        <v>143</v>
      </c>
      <c r="C28" s="16"/>
      <c r="F28" s="3">
        <v>11</v>
      </c>
      <c r="G28" s="4">
        <f>COUNTIF(B211:B223,"y")/COUNTA(B211:B223)</f>
        <v>1</v>
      </c>
      <c r="H28" s="3">
        <f t="shared" si="3"/>
        <v>3</v>
      </c>
      <c r="I28" s="3" t="str">
        <f t="shared" si="4"/>
        <v>Strong</v>
      </c>
    </row>
    <row r="29" spans="1:9" x14ac:dyDescent="0.2">
      <c r="A29" s="18"/>
      <c r="B29" s="9"/>
      <c r="C29" s="9"/>
      <c r="F29" s="3">
        <v>12</v>
      </c>
      <c r="G29" s="4">
        <f>COUNTIF(B228:B233,"y")/COUNTA(B228:B233)</f>
        <v>1</v>
      </c>
      <c r="H29" s="3">
        <f t="shared" si="3"/>
        <v>3</v>
      </c>
      <c r="I29" s="3" t="str">
        <f t="shared" si="4"/>
        <v>Strong</v>
      </c>
    </row>
    <row r="30" spans="1:9" ht="33" customHeight="1" x14ac:dyDescent="0.2">
      <c r="A30" s="180" t="s">
        <v>141</v>
      </c>
      <c r="B30" s="180"/>
      <c r="C30" s="180"/>
      <c r="F30" s="3">
        <v>13</v>
      </c>
      <c r="G30" s="4">
        <f>COUNTIF(B238:B245,"y")/COUNTA(B238:B245)</f>
        <v>1</v>
      </c>
      <c r="H30" s="3">
        <f t="shared" si="3"/>
        <v>3</v>
      </c>
      <c r="I30" s="3" t="str">
        <f t="shared" si="4"/>
        <v>Strong</v>
      </c>
    </row>
    <row r="31" spans="1:9" ht="16" x14ac:dyDescent="0.2">
      <c r="A31" s="62"/>
      <c r="B31" s="9"/>
      <c r="C31" s="9"/>
      <c r="F31" s="3">
        <v>14</v>
      </c>
      <c r="G31" s="4">
        <f>COUNTIF(B250:B258,"y")/COUNTA(B250:B258)</f>
        <v>1</v>
      </c>
      <c r="H31" s="3">
        <f t="shared" si="3"/>
        <v>3</v>
      </c>
      <c r="I31" s="3" t="str">
        <f t="shared" si="4"/>
        <v>Strong</v>
      </c>
    </row>
    <row r="32" spans="1:9" ht="17" x14ac:dyDescent="0.2">
      <c r="A32" s="19" t="s">
        <v>13</v>
      </c>
      <c r="B32" s="12" t="s">
        <v>14</v>
      </c>
      <c r="C32" s="13"/>
      <c r="F32" s="3">
        <v>15</v>
      </c>
      <c r="G32" s="4">
        <f>COUNTIF(B263:B267,"y")/COUNTA(B263:B267)</f>
        <v>1</v>
      </c>
      <c r="H32" s="3">
        <f t="shared" si="3"/>
        <v>3</v>
      </c>
      <c r="I32" s="3" t="str">
        <f t="shared" si="4"/>
        <v>Strong</v>
      </c>
    </row>
    <row r="33" spans="1:10" ht="16" x14ac:dyDescent="0.2">
      <c r="A33" s="14" t="s">
        <v>29</v>
      </c>
      <c r="B33" s="1" t="s">
        <v>143</v>
      </c>
      <c r="C33" s="16"/>
      <c r="F33" s="3">
        <v>16</v>
      </c>
      <c r="G33" s="4">
        <f>COUNTIF(B272:B276,"y")/COUNTA(B272:B276)</f>
        <v>1</v>
      </c>
      <c r="H33" s="3">
        <f t="shared" si="3"/>
        <v>3</v>
      </c>
      <c r="I33" s="3" t="str">
        <f t="shared" si="4"/>
        <v>Strong</v>
      </c>
    </row>
    <row r="34" spans="1:10" ht="32" x14ac:dyDescent="0.2">
      <c r="A34" s="14" t="s">
        <v>30</v>
      </c>
      <c r="B34" s="1" t="s">
        <v>143</v>
      </c>
      <c r="C34" s="16"/>
      <c r="F34" s="3">
        <v>17</v>
      </c>
      <c r="G34" s="4">
        <f>COUNTIF(B281:B287,"y")/COUNTA(B281:B287)</f>
        <v>1</v>
      </c>
      <c r="H34" s="3">
        <f t="shared" si="3"/>
        <v>3</v>
      </c>
      <c r="I34" s="3" t="str">
        <f t="shared" si="4"/>
        <v>Strong</v>
      </c>
    </row>
    <row r="35" spans="1:10" ht="48" x14ac:dyDescent="0.2">
      <c r="A35" s="14" t="s">
        <v>31</v>
      </c>
      <c r="B35" s="1" t="s">
        <v>143</v>
      </c>
      <c r="C35" s="16"/>
      <c r="F35" s="87" t="s">
        <v>2</v>
      </c>
      <c r="G35" s="88" t="s">
        <v>4</v>
      </c>
      <c r="H35" s="88">
        <f>SUM(H26:H34)</f>
        <v>27</v>
      </c>
      <c r="I35" s="88" t="s">
        <v>153</v>
      </c>
      <c r="J35" s="88">
        <f>H35*2</f>
        <v>54</v>
      </c>
    </row>
    <row r="36" spans="1:10" ht="33" thickBot="1" x14ac:dyDescent="0.25">
      <c r="A36" s="14" t="s">
        <v>32</v>
      </c>
      <c r="B36" s="1" t="s">
        <v>143</v>
      </c>
      <c r="C36" s="16"/>
      <c r="F36" s="89" t="s">
        <v>3</v>
      </c>
      <c r="G36" s="67" t="s">
        <v>145</v>
      </c>
      <c r="H36" s="59" t="s">
        <v>146</v>
      </c>
      <c r="I36" s="68" t="s">
        <v>147</v>
      </c>
    </row>
    <row r="37" spans="1:10" ht="48" x14ac:dyDescent="0.2">
      <c r="A37" s="14" t="s">
        <v>33</v>
      </c>
      <c r="B37" s="1" t="s">
        <v>143</v>
      </c>
      <c r="C37" s="16"/>
      <c r="F37" s="3">
        <v>18</v>
      </c>
      <c r="G37" s="4">
        <f>COUNTIF(B295:B299,"y")/COUNTA(B295:B299)</f>
        <v>1</v>
      </c>
      <c r="H37" s="3">
        <f>IF(G37&gt;=75%,3,IF(G37&gt;=50%,2,IF(G37&gt;0,1,0)))</f>
        <v>3</v>
      </c>
      <c r="I37" s="3" t="str">
        <f>IF(G37&gt;=75%,"Strong",IF(G37&gt;=50%,"Moderate",IF(G37&gt;0,"Weak","None")))</f>
        <v>Strong</v>
      </c>
    </row>
    <row r="38" spans="1:10" ht="16" thickBot="1" x14ac:dyDescent="0.25">
      <c r="A38" s="7"/>
      <c r="B38" s="9"/>
      <c r="C38" s="9"/>
      <c r="F38" s="61" t="s">
        <v>154</v>
      </c>
      <c r="G38" s="61"/>
      <c r="H38" s="61"/>
      <c r="I38" s="61"/>
    </row>
    <row r="39" spans="1:10" ht="27" customHeight="1" x14ac:dyDescent="0.2">
      <c r="A39" s="180" t="s">
        <v>34</v>
      </c>
      <c r="B39" s="180"/>
      <c r="C39" s="180"/>
      <c r="F39" s="5">
        <v>19</v>
      </c>
      <c r="G39" s="4">
        <f>COUNTIF(B308:B314,"y")/COUNTA(B308:B314)</f>
        <v>1</v>
      </c>
      <c r="H39" s="5">
        <f>IF(G39&gt;=75%,3,IF(G39&gt;=50%,2,IF(G39&gt;0,1,0)))</f>
        <v>3</v>
      </c>
      <c r="I39" s="5" t="str">
        <f>IF(G39&gt;=75%,"Strong",IF(G39&gt;=50%,"Moderate",IF(G39&gt;0,"Weak","None")))</f>
        <v>Strong</v>
      </c>
    </row>
    <row r="40" spans="1:10" x14ac:dyDescent="0.2">
      <c r="A40" s="20"/>
      <c r="B40" s="9"/>
      <c r="C40" s="9"/>
      <c r="F40" s="75" t="s">
        <v>155</v>
      </c>
      <c r="G40" s="75"/>
      <c r="H40" s="75">
        <f>H18+H39+H37+J35+H23</f>
        <v>81</v>
      </c>
    </row>
    <row r="41" spans="1:10" ht="17" x14ac:dyDescent="0.2">
      <c r="A41" s="21" t="s">
        <v>13</v>
      </c>
      <c r="B41" s="12" t="s">
        <v>14</v>
      </c>
      <c r="C41" s="13"/>
    </row>
    <row r="42" spans="1:10" ht="32" x14ac:dyDescent="0.2">
      <c r="A42" s="22" t="s">
        <v>35</v>
      </c>
      <c r="B42" s="1" t="s">
        <v>143</v>
      </c>
      <c r="C42" s="16"/>
    </row>
    <row r="43" spans="1:10" ht="16" x14ac:dyDescent="0.2">
      <c r="A43" s="22" t="s">
        <v>36</v>
      </c>
      <c r="B43" s="1" t="s">
        <v>143</v>
      </c>
      <c r="C43" s="16"/>
    </row>
    <row r="44" spans="1:10" ht="32" x14ac:dyDescent="0.2">
      <c r="A44" s="22" t="s">
        <v>37</v>
      </c>
      <c r="B44" s="1" t="s">
        <v>143</v>
      </c>
      <c r="C44" s="16"/>
    </row>
    <row r="45" spans="1:10" ht="32" x14ac:dyDescent="0.2">
      <c r="A45" s="22" t="s">
        <v>38</v>
      </c>
      <c r="B45" s="1" t="s">
        <v>143</v>
      </c>
      <c r="C45" s="16"/>
    </row>
    <row r="46" spans="1:10" ht="48" x14ac:dyDescent="0.2">
      <c r="A46" s="22" t="s">
        <v>39</v>
      </c>
      <c r="B46" s="1" t="s">
        <v>143</v>
      </c>
      <c r="C46" s="16"/>
    </row>
    <row r="47" spans="1:10" x14ac:dyDescent="0.2">
      <c r="A47" s="23"/>
      <c r="B47" s="9"/>
      <c r="C47" s="9"/>
    </row>
    <row r="48" spans="1:10" ht="41.25" customHeight="1" x14ac:dyDescent="0.2">
      <c r="A48" s="180" t="s">
        <v>40</v>
      </c>
      <c r="B48" s="180"/>
      <c r="C48" s="180"/>
    </row>
    <row r="49" spans="1:3" x14ac:dyDescent="0.2">
      <c r="A49" s="20"/>
      <c r="B49" s="9"/>
      <c r="C49" s="9"/>
    </row>
    <row r="50" spans="1:3" ht="17" x14ac:dyDescent="0.2">
      <c r="A50" s="21" t="s">
        <v>13</v>
      </c>
      <c r="B50" s="12" t="s">
        <v>14</v>
      </c>
      <c r="C50" s="13"/>
    </row>
    <row r="51" spans="1:3" ht="32" x14ac:dyDescent="0.2">
      <c r="A51" s="22" t="s">
        <v>41</v>
      </c>
      <c r="B51" s="1" t="s">
        <v>143</v>
      </c>
      <c r="C51" s="16"/>
    </row>
    <row r="52" spans="1:3" ht="64" x14ac:dyDescent="0.2">
      <c r="A52" s="22" t="s">
        <v>42</v>
      </c>
      <c r="B52" s="1" t="s">
        <v>143</v>
      </c>
      <c r="C52" s="16"/>
    </row>
    <row r="53" spans="1:3" ht="64" x14ac:dyDescent="0.2">
      <c r="A53" s="22" t="s">
        <v>43</v>
      </c>
      <c r="B53" s="1" t="s">
        <v>143</v>
      </c>
      <c r="C53" s="16"/>
    </row>
    <row r="54" spans="1:3" ht="64" x14ac:dyDescent="0.2">
      <c r="A54" s="22" t="s">
        <v>44</v>
      </c>
      <c r="B54" s="1" t="s">
        <v>143</v>
      </c>
      <c r="C54" s="16"/>
    </row>
    <row r="55" spans="1:3" ht="64" x14ac:dyDescent="0.2">
      <c r="A55" s="22" t="s">
        <v>45</v>
      </c>
      <c r="B55" s="1" t="s">
        <v>143</v>
      </c>
      <c r="C55" s="16"/>
    </row>
    <row r="56" spans="1:3" ht="48" x14ac:dyDescent="0.2">
      <c r="A56" s="22" t="s">
        <v>46</v>
      </c>
      <c r="B56" s="1" t="s">
        <v>143</v>
      </c>
      <c r="C56" s="16"/>
    </row>
    <row r="57" spans="1:3" ht="32" x14ac:dyDescent="0.2">
      <c r="A57" s="22" t="s">
        <v>47</v>
      </c>
      <c r="B57" s="1" t="s">
        <v>143</v>
      </c>
      <c r="C57" s="16"/>
    </row>
    <row r="58" spans="1:3" ht="48" x14ac:dyDescent="0.2">
      <c r="A58" s="22" t="s">
        <v>48</v>
      </c>
      <c r="B58" s="1" t="s">
        <v>143</v>
      </c>
      <c r="C58" s="16"/>
    </row>
    <row r="59" spans="1:3" ht="16" thickBot="1" x14ac:dyDescent="0.25">
      <c r="A59" s="7"/>
      <c r="B59" s="9"/>
      <c r="C59" s="9"/>
    </row>
    <row r="60" spans="1:3" ht="21" customHeight="1" thickBot="1" x14ac:dyDescent="0.25">
      <c r="A60" s="183" t="s">
        <v>49</v>
      </c>
      <c r="B60" s="184"/>
      <c r="C60" s="185"/>
    </row>
    <row r="61" spans="1:3" x14ac:dyDescent="0.2">
      <c r="A61" s="24"/>
      <c r="C61" s="2"/>
    </row>
    <row r="62" spans="1:3" ht="20" x14ac:dyDescent="0.2">
      <c r="A62" s="190" t="s">
        <v>50</v>
      </c>
      <c r="B62" s="191"/>
      <c r="C62" s="192"/>
    </row>
    <row r="64" spans="1:3" ht="42.75" customHeight="1" x14ac:dyDescent="0.2">
      <c r="A64" s="193" t="s">
        <v>51</v>
      </c>
      <c r="B64" s="193"/>
      <c r="C64" s="193"/>
    </row>
    <row r="65" spans="1:3" x14ac:dyDescent="0.2">
      <c r="B65" s="9"/>
      <c r="C65" s="9"/>
    </row>
    <row r="66" spans="1:3" ht="16" x14ac:dyDescent="0.2">
      <c r="A66" s="25" t="s">
        <v>13</v>
      </c>
      <c r="B66" s="12" t="s">
        <v>14</v>
      </c>
      <c r="C66" s="26"/>
    </row>
    <row r="67" spans="1:3" ht="98" x14ac:dyDescent="0.2">
      <c r="A67" s="22" t="s">
        <v>52</v>
      </c>
      <c r="B67" s="1" t="s">
        <v>268</v>
      </c>
      <c r="C67" s="16"/>
    </row>
    <row r="68" spans="1:3" ht="48" x14ac:dyDescent="0.2">
      <c r="A68" s="22" t="s">
        <v>53</v>
      </c>
      <c r="B68" s="1" t="s">
        <v>143</v>
      </c>
      <c r="C68" s="16"/>
    </row>
    <row r="69" spans="1:3" ht="48" x14ac:dyDescent="0.2">
      <c r="A69" s="22" t="s">
        <v>54</v>
      </c>
      <c r="B69" s="1" t="s">
        <v>143</v>
      </c>
      <c r="C69" s="16"/>
    </row>
    <row r="70" spans="1:3" ht="32" x14ac:dyDescent="0.2">
      <c r="A70" s="22" t="s">
        <v>55</v>
      </c>
      <c r="B70" s="1" t="s">
        <v>268</v>
      </c>
      <c r="C70" s="16"/>
    </row>
    <row r="71" spans="1:3" ht="32" x14ac:dyDescent="0.2">
      <c r="A71" s="22" t="s">
        <v>56</v>
      </c>
      <c r="B71" s="1" t="s">
        <v>268</v>
      </c>
      <c r="C71" s="16"/>
    </row>
    <row r="72" spans="1:3" ht="112" x14ac:dyDescent="0.2">
      <c r="A72" s="27" t="s">
        <v>57</v>
      </c>
      <c r="B72" s="1" t="s">
        <v>268</v>
      </c>
      <c r="C72" s="16"/>
    </row>
    <row r="73" spans="1:3" ht="48" x14ac:dyDescent="0.2">
      <c r="A73" s="27" t="s">
        <v>58</v>
      </c>
      <c r="B73" s="1" t="s">
        <v>143</v>
      </c>
      <c r="C73" s="16"/>
    </row>
    <row r="74" spans="1:3" ht="48" x14ac:dyDescent="0.2">
      <c r="A74" s="27" t="s">
        <v>59</v>
      </c>
      <c r="B74" s="1" t="s">
        <v>143</v>
      </c>
      <c r="C74" s="16"/>
    </row>
    <row r="75" spans="1:3" ht="82" x14ac:dyDescent="0.2">
      <c r="A75" s="27" t="s">
        <v>60</v>
      </c>
      <c r="B75" s="1" t="s">
        <v>143</v>
      </c>
      <c r="C75" s="16"/>
    </row>
    <row r="76" spans="1:3" ht="64" x14ac:dyDescent="0.2">
      <c r="A76" s="27" t="s">
        <v>61</v>
      </c>
      <c r="B76" s="1" t="s">
        <v>268</v>
      </c>
      <c r="C76" s="16"/>
    </row>
    <row r="77" spans="1:3" ht="48" x14ac:dyDescent="0.2">
      <c r="A77" s="17" t="s">
        <v>62</v>
      </c>
      <c r="B77" s="1" t="s">
        <v>143</v>
      </c>
      <c r="C77" s="16"/>
    </row>
    <row r="78" spans="1:3" ht="48" x14ac:dyDescent="0.2">
      <c r="A78" s="17" t="s">
        <v>63</v>
      </c>
      <c r="B78" s="1" t="s">
        <v>143</v>
      </c>
      <c r="C78" s="16"/>
    </row>
    <row r="79" spans="1:3" ht="64" x14ac:dyDescent="0.2">
      <c r="A79" s="17" t="s">
        <v>64</v>
      </c>
      <c r="B79" s="1" t="s">
        <v>268</v>
      </c>
      <c r="C79" s="16"/>
    </row>
    <row r="80" spans="1:3" x14ac:dyDescent="0.2">
      <c r="A80" s="7"/>
      <c r="B80" s="90"/>
      <c r="C80" s="9"/>
    </row>
    <row r="81" spans="1:3" x14ac:dyDescent="0.2">
      <c r="A81" s="28" t="s">
        <v>65</v>
      </c>
      <c r="B81" s="90"/>
      <c r="C81" s="9"/>
    </row>
    <row r="82" spans="1:3" ht="77" x14ac:dyDescent="0.2">
      <c r="A82" s="7" t="s">
        <v>66</v>
      </c>
      <c r="B82" s="9"/>
      <c r="C82" s="9"/>
    </row>
    <row r="83" spans="1:3" x14ac:dyDescent="0.2">
      <c r="A83" s="7"/>
      <c r="B83" s="9"/>
      <c r="C83" s="9"/>
    </row>
    <row r="84" spans="1:3" ht="49.5" customHeight="1" x14ac:dyDescent="0.2">
      <c r="A84" s="180" t="s">
        <v>67</v>
      </c>
      <c r="B84" s="180"/>
      <c r="C84" s="180"/>
    </row>
    <row r="85" spans="1:3" ht="16" x14ac:dyDescent="0.2">
      <c r="A85" s="29"/>
      <c r="B85" s="9"/>
      <c r="C85" s="9"/>
    </row>
    <row r="86" spans="1:3" ht="16" x14ac:dyDescent="0.2">
      <c r="A86" s="30" t="s">
        <v>13</v>
      </c>
      <c r="B86" s="12" t="s">
        <v>14</v>
      </c>
      <c r="C86" s="26"/>
    </row>
    <row r="87" spans="1:3" ht="130" x14ac:dyDescent="0.2">
      <c r="A87" s="14" t="s">
        <v>68</v>
      </c>
      <c r="B87" s="1" t="s">
        <v>143</v>
      </c>
      <c r="C87" s="16"/>
    </row>
    <row r="88" spans="1:3" ht="112" x14ac:dyDescent="0.2">
      <c r="A88" s="14" t="s">
        <v>69</v>
      </c>
      <c r="B88" s="1" t="s">
        <v>268</v>
      </c>
      <c r="C88" s="16"/>
    </row>
    <row r="89" spans="1:3" ht="80" x14ac:dyDescent="0.2">
      <c r="A89" s="17" t="s">
        <v>70</v>
      </c>
      <c r="B89" s="1" t="s">
        <v>143</v>
      </c>
      <c r="C89" s="16"/>
    </row>
    <row r="90" spans="1:3" ht="64" x14ac:dyDescent="0.2">
      <c r="A90" s="14" t="s">
        <v>71</v>
      </c>
      <c r="B90" s="1" t="s">
        <v>268</v>
      </c>
      <c r="C90" s="16"/>
    </row>
    <row r="91" spans="1:3" ht="82" x14ac:dyDescent="0.2">
      <c r="A91" s="14" t="s">
        <v>72</v>
      </c>
      <c r="B91" s="1" t="s">
        <v>143</v>
      </c>
      <c r="C91" s="16"/>
    </row>
    <row r="92" spans="1:3" ht="64" x14ac:dyDescent="0.2">
      <c r="A92" s="17" t="s">
        <v>73</v>
      </c>
      <c r="B92" s="1" t="s">
        <v>143</v>
      </c>
      <c r="C92" s="16"/>
    </row>
    <row r="93" spans="1:3" ht="82" x14ac:dyDescent="0.2">
      <c r="A93" s="17" t="s">
        <v>74</v>
      </c>
      <c r="B93" s="1" t="s">
        <v>143</v>
      </c>
      <c r="C93" s="16"/>
    </row>
    <row r="94" spans="1:3" ht="64" x14ac:dyDescent="0.2">
      <c r="A94" s="17" t="s">
        <v>75</v>
      </c>
      <c r="B94" s="1" t="s">
        <v>143</v>
      </c>
      <c r="C94" s="16"/>
    </row>
    <row r="95" spans="1:3" ht="48" x14ac:dyDescent="0.2">
      <c r="A95" s="14" t="s">
        <v>76</v>
      </c>
      <c r="B95" s="1" t="s">
        <v>143</v>
      </c>
      <c r="C95" s="16"/>
    </row>
    <row r="96" spans="1:3" ht="114" x14ac:dyDescent="0.2">
      <c r="A96" s="14" t="s">
        <v>77</v>
      </c>
      <c r="B96" s="1" t="s">
        <v>143</v>
      </c>
      <c r="C96" s="16"/>
    </row>
    <row r="97" spans="1:3" ht="64" x14ac:dyDescent="0.2">
      <c r="A97" s="14" t="s">
        <v>78</v>
      </c>
      <c r="B97" s="1" t="s">
        <v>143</v>
      </c>
      <c r="C97" s="16"/>
    </row>
    <row r="98" spans="1:3" x14ac:dyDescent="0.2">
      <c r="A98" s="7"/>
      <c r="B98" s="9"/>
      <c r="C98" s="9"/>
    </row>
    <row r="99" spans="1:3" ht="38" x14ac:dyDescent="0.2">
      <c r="A99" s="31" t="s">
        <v>79</v>
      </c>
      <c r="B99" s="9"/>
      <c r="C99" s="9"/>
    </row>
    <row r="100" spans="1:3" ht="26" x14ac:dyDescent="0.2">
      <c r="A100" s="31" t="s">
        <v>80</v>
      </c>
      <c r="B100" s="9"/>
      <c r="C100" s="9"/>
    </row>
    <row r="101" spans="1:3" ht="26" x14ac:dyDescent="0.2">
      <c r="A101" s="31" t="s">
        <v>81</v>
      </c>
      <c r="B101" s="9"/>
      <c r="C101" s="9"/>
    </row>
    <row r="102" spans="1:3" ht="26" x14ac:dyDescent="0.2">
      <c r="A102" s="31" t="s">
        <v>82</v>
      </c>
      <c r="B102" s="9"/>
      <c r="C102" s="9"/>
    </row>
    <row r="103" spans="1:3" x14ac:dyDescent="0.2">
      <c r="A103" s="7"/>
      <c r="B103" s="9"/>
      <c r="C103" s="9"/>
    </row>
    <row r="104" spans="1:3" ht="51" customHeight="1" x14ac:dyDescent="0.2">
      <c r="A104" s="180" t="s">
        <v>83</v>
      </c>
      <c r="B104" s="180"/>
      <c r="C104" s="180"/>
    </row>
    <row r="105" spans="1:3" ht="16" x14ac:dyDescent="0.2">
      <c r="A105" s="32"/>
      <c r="B105" s="9"/>
      <c r="C105" s="9"/>
    </row>
    <row r="106" spans="1:3" ht="16" x14ac:dyDescent="0.2">
      <c r="A106" s="30" t="s">
        <v>13</v>
      </c>
      <c r="B106" s="12" t="s">
        <v>14</v>
      </c>
      <c r="C106" s="26"/>
    </row>
    <row r="107" spans="1:3" ht="112" x14ac:dyDescent="0.2">
      <c r="A107" s="14" t="s">
        <v>84</v>
      </c>
      <c r="B107" s="1" t="s">
        <v>268</v>
      </c>
      <c r="C107" s="16"/>
    </row>
    <row r="108" spans="1:3" ht="48" x14ac:dyDescent="0.2">
      <c r="A108" s="14" t="s">
        <v>85</v>
      </c>
      <c r="B108" s="1" t="s">
        <v>143</v>
      </c>
      <c r="C108" s="16"/>
    </row>
    <row r="109" spans="1:3" ht="32" x14ac:dyDescent="0.2">
      <c r="A109" s="14" t="s">
        <v>140</v>
      </c>
      <c r="B109" s="1" t="s">
        <v>143</v>
      </c>
      <c r="C109" s="16"/>
    </row>
    <row r="110" spans="1:3" ht="48" x14ac:dyDescent="0.2">
      <c r="A110" s="14" t="s">
        <v>86</v>
      </c>
      <c r="B110" s="1" t="s">
        <v>143</v>
      </c>
      <c r="C110" s="16"/>
    </row>
    <row r="111" spans="1:3" ht="64" x14ac:dyDescent="0.2">
      <c r="A111" s="14" t="s">
        <v>87</v>
      </c>
      <c r="B111" s="1" t="s">
        <v>268</v>
      </c>
      <c r="C111" s="16"/>
    </row>
    <row r="112" spans="1:3" ht="32" x14ac:dyDescent="0.2">
      <c r="A112" s="14" t="s">
        <v>88</v>
      </c>
      <c r="B112" s="1" t="s">
        <v>143</v>
      </c>
      <c r="C112" s="16"/>
    </row>
    <row r="113" spans="1:3" ht="48" x14ac:dyDescent="0.2">
      <c r="A113" s="14" t="s">
        <v>89</v>
      </c>
      <c r="B113" s="1" t="s">
        <v>268</v>
      </c>
      <c r="C113" s="16"/>
    </row>
    <row r="114" spans="1:3" ht="96" x14ac:dyDescent="0.2">
      <c r="A114" s="33" t="s">
        <v>90</v>
      </c>
      <c r="B114" s="1" t="s">
        <v>268</v>
      </c>
      <c r="C114" s="16"/>
    </row>
    <row r="115" spans="1:3" ht="48" x14ac:dyDescent="0.2">
      <c r="A115" s="33" t="s">
        <v>91</v>
      </c>
      <c r="B115" s="1" t="s">
        <v>268</v>
      </c>
      <c r="C115" s="16"/>
    </row>
    <row r="116" spans="1:3" ht="48" x14ac:dyDescent="0.2">
      <c r="A116" s="33" t="s">
        <v>92</v>
      </c>
      <c r="B116" s="1" t="s">
        <v>143</v>
      </c>
      <c r="C116" s="16"/>
    </row>
    <row r="117" spans="1:3" ht="64" x14ac:dyDescent="0.2">
      <c r="A117" s="27" t="s">
        <v>93</v>
      </c>
      <c r="B117" s="1" t="s">
        <v>268</v>
      </c>
      <c r="C117" s="16"/>
    </row>
    <row r="118" spans="1:3" ht="80" x14ac:dyDescent="0.2">
      <c r="A118" s="27" t="s">
        <v>94</v>
      </c>
      <c r="B118" s="1" t="s">
        <v>143</v>
      </c>
      <c r="C118" s="16"/>
    </row>
    <row r="119" spans="1:3" x14ac:dyDescent="0.2">
      <c r="A119" s="34"/>
      <c r="B119" s="90"/>
      <c r="C119" s="9"/>
    </row>
    <row r="120" spans="1:3" ht="26" x14ac:dyDescent="0.2">
      <c r="A120" s="35" t="s">
        <v>95</v>
      </c>
      <c r="B120" s="90"/>
      <c r="C120" s="9"/>
    </row>
    <row r="121" spans="1:3" x14ac:dyDescent="0.2">
      <c r="A121" s="34"/>
      <c r="B121" s="9"/>
      <c r="C121" s="9"/>
    </row>
    <row r="122" spans="1:3" ht="48" customHeight="1" x14ac:dyDescent="0.2">
      <c r="A122" s="180" t="s">
        <v>96</v>
      </c>
      <c r="B122" s="180"/>
      <c r="C122" s="180"/>
    </row>
    <row r="123" spans="1:3" x14ac:dyDescent="0.2">
      <c r="A123" s="7"/>
      <c r="B123" s="9"/>
      <c r="C123" s="9"/>
    </row>
    <row r="124" spans="1:3" ht="16" x14ac:dyDescent="0.2">
      <c r="A124" s="30" t="s">
        <v>13</v>
      </c>
      <c r="B124" s="12" t="s">
        <v>14</v>
      </c>
      <c r="C124" s="26"/>
    </row>
    <row r="125" spans="1:3" ht="98" x14ac:dyDescent="0.2">
      <c r="A125" s="17" t="s">
        <v>97</v>
      </c>
      <c r="B125" s="1" t="s">
        <v>143</v>
      </c>
      <c r="C125" s="16"/>
    </row>
    <row r="126" spans="1:3" ht="32" x14ac:dyDescent="0.2">
      <c r="A126" s="36" t="s">
        <v>98</v>
      </c>
      <c r="B126" s="1" t="s">
        <v>143</v>
      </c>
      <c r="C126" s="16"/>
    </row>
    <row r="127" spans="1:3" ht="64" x14ac:dyDescent="0.2">
      <c r="A127" s="14" t="s">
        <v>99</v>
      </c>
      <c r="B127" s="1" t="s">
        <v>143</v>
      </c>
      <c r="C127" s="16"/>
    </row>
    <row r="128" spans="1:3" ht="32" x14ac:dyDescent="0.2">
      <c r="A128" s="14" t="s">
        <v>100</v>
      </c>
      <c r="B128" s="1" t="s">
        <v>143</v>
      </c>
      <c r="C128" s="16"/>
    </row>
    <row r="129" spans="1:3" ht="48" x14ac:dyDescent="0.2">
      <c r="A129" s="17" t="s">
        <v>101</v>
      </c>
      <c r="B129" s="1" t="s">
        <v>143</v>
      </c>
      <c r="C129" s="16"/>
    </row>
    <row r="130" spans="1:3" ht="32" x14ac:dyDescent="0.2">
      <c r="A130" s="14" t="s">
        <v>102</v>
      </c>
      <c r="B130" s="1" t="s">
        <v>143</v>
      </c>
      <c r="C130" s="16"/>
    </row>
    <row r="131" spans="1:3" x14ac:dyDescent="0.2">
      <c r="A131" s="7"/>
      <c r="B131" s="9"/>
      <c r="C131" s="9"/>
    </row>
    <row r="132" spans="1:3" ht="62" x14ac:dyDescent="0.2">
      <c r="A132" s="31" t="s">
        <v>103</v>
      </c>
      <c r="B132" s="9"/>
      <c r="C132" s="9"/>
    </row>
    <row r="133" spans="1:3" x14ac:dyDescent="0.2">
      <c r="A133" s="7"/>
      <c r="B133" s="9"/>
      <c r="C133" s="9"/>
    </row>
    <row r="134" spans="1:3" ht="22.5" customHeight="1" x14ac:dyDescent="0.2">
      <c r="A134" s="180" t="s">
        <v>104</v>
      </c>
      <c r="B134" s="180"/>
      <c r="C134" s="180"/>
    </row>
    <row r="135" spans="1:3" x14ac:dyDescent="0.2">
      <c r="A135" s="7"/>
    </row>
    <row r="136" spans="1:3" ht="16" x14ac:dyDescent="0.2">
      <c r="A136" s="30" t="s">
        <v>13</v>
      </c>
      <c r="B136" s="12" t="s">
        <v>14</v>
      </c>
      <c r="C136" s="37"/>
    </row>
    <row r="137" spans="1:3" ht="16" x14ac:dyDescent="0.2">
      <c r="A137" s="17" t="s">
        <v>105</v>
      </c>
      <c r="B137" s="1" t="s">
        <v>143</v>
      </c>
      <c r="C137" s="16"/>
    </row>
    <row r="138" spans="1:3" ht="32" x14ac:dyDescent="0.2">
      <c r="A138" s="17" t="s">
        <v>106</v>
      </c>
      <c r="B138" s="1" t="s">
        <v>268</v>
      </c>
      <c r="C138" s="16"/>
    </row>
    <row r="139" spans="1:3" ht="48" x14ac:dyDescent="0.2">
      <c r="A139" s="17" t="s">
        <v>107</v>
      </c>
      <c r="B139" s="1" t="s">
        <v>143</v>
      </c>
      <c r="C139" s="16"/>
    </row>
    <row r="140" spans="1:3" ht="96" x14ac:dyDescent="0.2">
      <c r="A140" s="17" t="s">
        <v>108</v>
      </c>
      <c r="B140" s="1" t="s">
        <v>268</v>
      </c>
      <c r="C140" s="16"/>
    </row>
    <row r="141" spans="1:3" ht="96" x14ac:dyDescent="0.2">
      <c r="A141" s="17" t="s">
        <v>109</v>
      </c>
      <c r="B141" s="1" t="s">
        <v>143</v>
      </c>
      <c r="C141" s="16"/>
    </row>
    <row r="142" spans="1:3" ht="32" x14ac:dyDescent="0.2">
      <c r="A142" s="17" t="s">
        <v>110</v>
      </c>
      <c r="B142" s="1" t="s">
        <v>143</v>
      </c>
      <c r="C142" s="16"/>
    </row>
    <row r="143" spans="1:3" x14ac:dyDescent="0.2">
      <c r="A143" s="7"/>
    </row>
    <row r="144" spans="1:3" ht="20" x14ac:dyDescent="0.2">
      <c r="A144" s="190" t="s">
        <v>1</v>
      </c>
      <c r="B144" s="191"/>
      <c r="C144" s="192"/>
    </row>
    <row r="146" spans="1:3" ht="35.25" customHeight="1" x14ac:dyDescent="0.2">
      <c r="A146" s="180" t="s">
        <v>111</v>
      </c>
      <c r="B146" s="180"/>
      <c r="C146" s="180"/>
    </row>
    <row r="147" spans="1:3" ht="16" x14ac:dyDescent="0.2">
      <c r="A147" s="38"/>
    </row>
    <row r="148" spans="1:3" ht="16" x14ac:dyDescent="0.2">
      <c r="A148" s="39" t="s">
        <v>13</v>
      </c>
      <c r="B148" s="12" t="s">
        <v>14</v>
      </c>
      <c r="C148" s="37"/>
    </row>
    <row r="149" spans="1:3" ht="64" x14ac:dyDescent="0.2">
      <c r="A149" s="22" t="s">
        <v>112</v>
      </c>
      <c r="B149" s="1" t="s">
        <v>143</v>
      </c>
      <c r="C149" s="16"/>
    </row>
    <row r="150" spans="1:3" ht="48" x14ac:dyDescent="0.2">
      <c r="A150" s="22" t="s">
        <v>113</v>
      </c>
      <c r="B150" s="1" t="s">
        <v>143</v>
      </c>
      <c r="C150" s="16"/>
    </row>
    <row r="151" spans="1:3" ht="32" x14ac:dyDescent="0.2">
      <c r="A151" s="14" t="s">
        <v>114</v>
      </c>
      <c r="B151" s="1" t="s">
        <v>143</v>
      </c>
      <c r="C151" s="16"/>
    </row>
    <row r="152" spans="1:3" ht="32" x14ac:dyDescent="0.2">
      <c r="A152" s="14" t="s">
        <v>115</v>
      </c>
      <c r="B152" s="1" t="s">
        <v>143</v>
      </c>
      <c r="C152" s="16"/>
    </row>
    <row r="153" spans="1:3" ht="32" x14ac:dyDescent="0.2">
      <c r="A153" s="14" t="s">
        <v>116</v>
      </c>
      <c r="B153" s="1" t="s">
        <v>143</v>
      </c>
      <c r="C153" s="16"/>
    </row>
    <row r="154" spans="1:3" ht="80" x14ac:dyDescent="0.2">
      <c r="A154" s="17" t="s">
        <v>117</v>
      </c>
      <c r="B154" s="1" t="s">
        <v>143</v>
      </c>
      <c r="C154" s="16"/>
    </row>
    <row r="155" spans="1:3" ht="80" x14ac:dyDescent="0.2">
      <c r="A155" s="14" t="s">
        <v>118</v>
      </c>
      <c r="B155" s="1" t="s">
        <v>143</v>
      </c>
      <c r="C155" s="16"/>
    </row>
    <row r="156" spans="1:3" ht="64" x14ac:dyDescent="0.2">
      <c r="A156" s="14" t="s">
        <v>119</v>
      </c>
      <c r="B156" s="1" t="s">
        <v>143</v>
      </c>
      <c r="C156" s="16"/>
    </row>
    <row r="157" spans="1:3" ht="16" x14ac:dyDescent="0.2">
      <c r="A157" s="14" t="s">
        <v>120</v>
      </c>
      <c r="B157" s="1" t="s">
        <v>143</v>
      </c>
      <c r="C157" s="16"/>
    </row>
    <row r="158" spans="1:3" x14ac:dyDescent="0.2">
      <c r="A158" s="7"/>
    </row>
    <row r="159" spans="1:3" ht="37.5" customHeight="1" x14ac:dyDescent="0.2">
      <c r="A159" s="180" t="s">
        <v>121</v>
      </c>
      <c r="B159" s="180"/>
      <c r="C159" s="180"/>
    </row>
    <row r="160" spans="1:3" x14ac:dyDescent="0.2">
      <c r="A160" s="7"/>
    </row>
    <row r="161" spans="1:3" ht="16" x14ac:dyDescent="0.2">
      <c r="A161" s="30" t="s">
        <v>13</v>
      </c>
      <c r="B161" s="12" t="s">
        <v>14</v>
      </c>
      <c r="C161" s="40"/>
    </row>
    <row r="162" spans="1:3" ht="48" x14ac:dyDescent="0.2">
      <c r="A162" s="17" t="s">
        <v>122</v>
      </c>
      <c r="B162" s="1" t="s">
        <v>143</v>
      </c>
      <c r="C162" s="15"/>
    </row>
    <row r="163" spans="1:3" ht="64" x14ac:dyDescent="0.2">
      <c r="A163" s="17" t="s">
        <v>123</v>
      </c>
      <c r="B163" s="1" t="s">
        <v>143</v>
      </c>
      <c r="C163" s="15"/>
    </row>
    <row r="164" spans="1:3" ht="32" x14ac:dyDescent="0.2">
      <c r="A164" s="27" t="s">
        <v>124</v>
      </c>
      <c r="B164" s="1" t="s">
        <v>143</v>
      </c>
      <c r="C164" s="15"/>
    </row>
    <row r="165" spans="1:3" ht="80" x14ac:dyDescent="0.2">
      <c r="A165" s="17" t="s">
        <v>125</v>
      </c>
      <c r="B165" s="1" t="s">
        <v>143</v>
      </c>
      <c r="C165" s="15"/>
    </row>
    <row r="166" spans="1:3" ht="48" x14ac:dyDescent="0.2">
      <c r="A166" s="17" t="s">
        <v>126</v>
      </c>
      <c r="B166" s="1" t="s">
        <v>143</v>
      </c>
      <c r="C166" s="15"/>
    </row>
    <row r="167" spans="1:3" ht="64" x14ac:dyDescent="0.2">
      <c r="A167" s="17" t="s">
        <v>127</v>
      </c>
      <c r="B167" s="1" t="s">
        <v>143</v>
      </c>
      <c r="C167" s="15"/>
    </row>
    <row r="168" spans="1:3" x14ac:dyDescent="0.2">
      <c r="A168" s="7"/>
    </row>
    <row r="169" spans="1:3" ht="36.75" customHeight="1" x14ac:dyDescent="0.2">
      <c r="A169" s="180" t="s">
        <v>128</v>
      </c>
      <c r="B169" s="180"/>
      <c r="C169" s="180"/>
    </row>
    <row r="170" spans="1:3" x14ac:dyDescent="0.2">
      <c r="A170" s="7"/>
    </row>
    <row r="171" spans="1:3" ht="16" x14ac:dyDescent="0.2">
      <c r="A171" s="39" t="s">
        <v>13</v>
      </c>
      <c r="B171" s="12" t="s">
        <v>14</v>
      </c>
      <c r="C171" s="40"/>
    </row>
    <row r="172" spans="1:3" ht="32" x14ac:dyDescent="0.2">
      <c r="A172" s="17" t="s">
        <v>129</v>
      </c>
      <c r="B172" s="1" t="s">
        <v>143</v>
      </c>
      <c r="C172" s="16"/>
    </row>
    <row r="173" spans="1:3" ht="16" x14ac:dyDescent="0.2">
      <c r="A173" s="17" t="s">
        <v>130</v>
      </c>
      <c r="B173" s="1" t="s">
        <v>143</v>
      </c>
      <c r="C173" s="16"/>
    </row>
    <row r="174" spans="1:3" ht="32" x14ac:dyDescent="0.2">
      <c r="A174" s="17" t="s">
        <v>131</v>
      </c>
      <c r="B174" s="1" t="s">
        <v>143</v>
      </c>
      <c r="C174" s="16"/>
    </row>
    <row r="175" spans="1:3" ht="32" x14ac:dyDescent="0.2">
      <c r="A175" s="17" t="s">
        <v>132</v>
      </c>
      <c r="B175" s="1" t="s">
        <v>143</v>
      </c>
      <c r="C175" s="16"/>
    </row>
    <row r="176" spans="1:3" ht="32" x14ac:dyDescent="0.2">
      <c r="A176" s="17" t="s">
        <v>133</v>
      </c>
      <c r="B176" s="1" t="s">
        <v>143</v>
      </c>
      <c r="C176" s="16"/>
    </row>
    <row r="177" spans="1:3" ht="32" x14ac:dyDescent="0.2">
      <c r="A177" s="17" t="s">
        <v>134</v>
      </c>
      <c r="B177" s="1" t="s">
        <v>143</v>
      </c>
      <c r="C177" s="16"/>
    </row>
    <row r="179" spans="1:3" ht="20" x14ac:dyDescent="0.2">
      <c r="A179" s="194" t="s">
        <v>156</v>
      </c>
      <c r="B179" s="195"/>
      <c r="C179" s="196"/>
    </row>
    <row r="181" spans="1:3" ht="20.25" customHeight="1" x14ac:dyDescent="0.2">
      <c r="A181" s="197" t="s">
        <v>157</v>
      </c>
      <c r="B181" s="197"/>
      <c r="C181" s="197"/>
    </row>
    <row r="183" spans="1:3" x14ac:dyDescent="0.2">
      <c r="A183" s="91" t="s">
        <v>13</v>
      </c>
      <c r="B183" s="92" t="s">
        <v>14</v>
      </c>
      <c r="C183" s="15"/>
    </row>
    <row r="184" spans="1:3" ht="64" x14ac:dyDescent="0.2">
      <c r="A184" s="14" t="s">
        <v>158</v>
      </c>
      <c r="B184" s="1" t="s">
        <v>143</v>
      </c>
      <c r="C184" s="15"/>
    </row>
    <row r="185" spans="1:3" ht="48" x14ac:dyDescent="0.2">
      <c r="A185" s="14" t="s">
        <v>159</v>
      </c>
      <c r="B185" s="1" t="s">
        <v>143</v>
      </c>
      <c r="C185" s="15"/>
    </row>
    <row r="186" spans="1:3" ht="32" x14ac:dyDescent="0.2">
      <c r="A186" s="14" t="s">
        <v>160</v>
      </c>
      <c r="B186" s="1" t="s">
        <v>143</v>
      </c>
      <c r="C186" s="15"/>
    </row>
    <row r="187" spans="1:3" ht="32" x14ac:dyDescent="0.2">
      <c r="A187" s="14" t="s">
        <v>161</v>
      </c>
      <c r="B187" s="1" t="s">
        <v>143</v>
      </c>
      <c r="C187" s="15"/>
    </row>
    <row r="188" spans="1:3" ht="64" x14ac:dyDescent="0.2">
      <c r="A188" s="14" t="s">
        <v>162</v>
      </c>
      <c r="B188" s="1" t="s">
        <v>143</v>
      </c>
      <c r="C188" s="15"/>
    </row>
    <row r="189" spans="1:3" ht="16" x14ac:dyDescent="0.2">
      <c r="A189" s="14" t="s">
        <v>163</v>
      </c>
      <c r="B189" s="1" t="s">
        <v>143</v>
      </c>
      <c r="C189" s="15"/>
    </row>
    <row r="190" spans="1:3" ht="32" x14ac:dyDescent="0.2">
      <c r="A190" s="14" t="s">
        <v>164</v>
      </c>
      <c r="B190" s="1" t="s">
        <v>143</v>
      </c>
      <c r="C190" s="15"/>
    </row>
    <row r="191" spans="1:3" ht="80" x14ac:dyDescent="0.2">
      <c r="A191" s="14" t="s">
        <v>165</v>
      </c>
      <c r="B191" s="1" t="s">
        <v>143</v>
      </c>
      <c r="C191" s="15"/>
    </row>
    <row r="192" spans="1:3" ht="64" x14ac:dyDescent="0.2">
      <c r="A192" s="14" t="s">
        <v>166</v>
      </c>
      <c r="B192" s="1" t="s">
        <v>143</v>
      </c>
      <c r="C192" s="15"/>
    </row>
    <row r="195" spans="1:3" x14ac:dyDescent="0.2">
      <c r="A195" s="198" t="s">
        <v>167</v>
      </c>
      <c r="B195" s="198"/>
      <c r="C195" s="198"/>
    </row>
    <row r="197" spans="1:3" x14ac:dyDescent="0.2">
      <c r="A197" s="91" t="s">
        <v>13</v>
      </c>
      <c r="B197" s="92" t="s">
        <v>14</v>
      </c>
      <c r="C197" s="15"/>
    </row>
    <row r="198" spans="1:3" ht="64" x14ac:dyDescent="0.2">
      <c r="A198" s="17" t="s">
        <v>168</v>
      </c>
      <c r="B198" s="1" t="s">
        <v>143</v>
      </c>
      <c r="C198" s="15"/>
    </row>
    <row r="199" spans="1:3" ht="80" x14ac:dyDescent="0.2">
      <c r="A199" s="17" t="s">
        <v>169</v>
      </c>
      <c r="B199" s="1" t="s">
        <v>143</v>
      </c>
      <c r="C199" s="15"/>
    </row>
    <row r="200" spans="1:3" ht="48" x14ac:dyDescent="0.2">
      <c r="A200" s="17" t="s">
        <v>170</v>
      </c>
      <c r="B200" s="1" t="s">
        <v>143</v>
      </c>
      <c r="C200" s="15"/>
    </row>
    <row r="201" spans="1:3" ht="64" x14ac:dyDescent="0.2">
      <c r="A201" s="17" t="s">
        <v>171</v>
      </c>
      <c r="B201" s="1" t="s">
        <v>143</v>
      </c>
      <c r="C201" s="15"/>
    </row>
    <row r="202" spans="1:3" ht="64" x14ac:dyDescent="0.2">
      <c r="A202" s="17" t="s">
        <v>172</v>
      </c>
      <c r="B202" s="1" t="s">
        <v>143</v>
      </c>
      <c r="C202" s="15"/>
    </row>
    <row r="203" spans="1:3" ht="32" x14ac:dyDescent="0.2">
      <c r="A203" s="17" t="s">
        <v>173</v>
      </c>
      <c r="B203" s="1" t="s">
        <v>143</v>
      </c>
      <c r="C203" s="15"/>
    </row>
    <row r="204" spans="1:3" ht="32" x14ac:dyDescent="0.2">
      <c r="A204" s="17" t="s">
        <v>174</v>
      </c>
      <c r="B204" s="1" t="s">
        <v>143</v>
      </c>
      <c r="C204" s="15"/>
    </row>
    <row r="205" spans="1:3" ht="48" x14ac:dyDescent="0.2">
      <c r="A205" s="17" t="s">
        <v>175</v>
      </c>
      <c r="B205" s="1" t="s">
        <v>143</v>
      </c>
      <c r="C205" s="15"/>
    </row>
    <row r="206" spans="1:3" ht="112" x14ac:dyDescent="0.2">
      <c r="A206" s="17" t="s">
        <v>176</v>
      </c>
      <c r="B206" s="1" t="s">
        <v>143</v>
      </c>
      <c r="C206" s="15"/>
    </row>
    <row r="208" spans="1:3" x14ac:dyDescent="0.2">
      <c r="A208" s="199" t="s">
        <v>177</v>
      </c>
      <c r="B208" s="199"/>
      <c r="C208" s="199"/>
    </row>
    <row r="210" spans="1:3" x14ac:dyDescent="0.2">
      <c r="A210" s="91" t="s">
        <v>13</v>
      </c>
      <c r="B210" s="93" t="s">
        <v>14</v>
      </c>
      <c r="C210" s="15"/>
    </row>
    <row r="211" spans="1:3" ht="16" x14ac:dyDescent="0.2">
      <c r="A211" s="17" t="s">
        <v>178</v>
      </c>
      <c r="B211" s="1" t="s">
        <v>143</v>
      </c>
      <c r="C211" s="15"/>
    </row>
    <row r="212" spans="1:3" ht="48" x14ac:dyDescent="0.2">
      <c r="A212" s="17" t="s">
        <v>179</v>
      </c>
      <c r="B212" s="1" t="s">
        <v>143</v>
      </c>
      <c r="C212" s="15"/>
    </row>
    <row r="213" spans="1:3" ht="32" x14ac:dyDescent="0.2">
      <c r="A213" s="17" t="s">
        <v>180</v>
      </c>
      <c r="B213" s="1" t="s">
        <v>143</v>
      </c>
      <c r="C213" s="15"/>
    </row>
    <row r="214" spans="1:3" ht="48" x14ac:dyDescent="0.2">
      <c r="A214" s="17" t="s">
        <v>181</v>
      </c>
      <c r="B214" s="1" t="s">
        <v>143</v>
      </c>
      <c r="C214" s="15"/>
    </row>
    <row r="215" spans="1:3" ht="96" x14ac:dyDescent="0.2">
      <c r="A215" s="17" t="s">
        <v>182</v>
      </c>
      <c r="B215" s="1" t="s">
        <v>143</v>
      </c>
      <c r="C215" s="15"/>
    </row>
    <row r="216" spans="1:3" ht="96" x14ac:dyDescent="0.2">
      <c r="A216" s="17" t="s">
        <v>183</v>
      </c>
      <c r="B216" s="1" t="s">
        <v>143</v>
      </c>
      <c r="C216" s="15"/>
    </row>
    <row r="217" spans="1:3" ht="64" x14ac:dyDescent="0.2">
      <c r="A217" s="17" t="s">
        <v>184</v>
      </c>
      <c r="B217" s="1" t="s">
        <v>143</v>
      </c>
      <c r="C217" s="15"/>
    </row>
    <row r="218" spans="1:3" ht="32" x14ac:dyDescent="0.2">
      <c r="A218" s="17" t="s">
        <v>185</v>
      </c>
      <c r="B218" s="1" t="s">
        <v>143</v>
      </c>
      <c r="C218" s="15"/>
    </row>
    <row r="219" spans="1:3" ht="32" x14ac:dyDescent="0.2">
      <c r="A219" s="17" t="s">
        <v>186</v>
      </c>
      <c r="B219" s="1" t="s">
        <v>143</v>
      </c>
      <c r="C219" s="15"/>
    </row>
    <row r="220" spans="1:3" ht="32" x14ac:dyDescent="0.2">
      <c r="A220" s="17" t="s">
        <v>187</v>
      </c>
      <c r="B220" s="1" t="s">
        <v>143</v>
      </c>
      <c r="C220" s="15"/>
    </row>
    <row r="221" spans="1:3" ht="48" x14ac:dyDescent="0.2">
      <c r="A221" s="17" t="s">
        <v>188</v>
      </c>
      <c r="B221" s="1" t="s">
        <v>143</v>
      </c>
      <c r="C221" s="15"/>
    </row>
    <row r="222" spans="1:3" ht="32" x14ac:dyDescent="0.2">
      <c r="A222" s="94" t="s">
        <v>189</v>
      </c>
      <c r="B222" s="1" t="s">
        <v>143</v>
      </c>
      <c r="C222" s="95"/>
    </row>
    <row r="223" spans="1:3" ht="80" x14ac:dyDescent="0.2">
      <c r="A223" s="14" t="s">
        <v>190</v>
      </c>
      <c r="B223" s="1" t="s">
        <v>143</v>
      </c>
      <c r="C223" s="15"/>
    </row>
    <row r="224" spans="1:3" x14ac:dyDescent="0.2">
      <c r="A224" s="6"/>
      <c r="B224" s="6"/>
      <c r="C224" s="6"/>
    </row>
    <row r="225" spans="1:3" ht="29.25" customHeight="1" x14ac:dyDescent="0.2">
      <c r="A225" s="200" t="s">
        <v>191</v>
      </c>
      <c r="B225" s="200"/>
      <c r="C225" s="200"/>
    </row>
    <row r="226" spans="1:3" x14ac:dyDescent="0.2">
      <c r="A226" s="6"/>
      <c r="B226" s="6"/>
      <c r="C226" s="6"/>
    </row>
    <row r="227" spans="1:3" x14ac:dyDescent="0.2">
      <c r="A227" s="91" t="s">
        <v>13</v>
      </c>
      <c r="B227" s="92" t="s">
        <v>14</v>
      </c>
      <c r="C227" s="15"/>
    </row>
    <row r="228" spans="1:3" x14ac:dyDescent="0.2">
      <c r="A228" s="96" t="s">
        <v>192</v>
      </c>
      <c r="B228" s="1" t="s">
        <v>143</v>
      </c>
      <c r="C228" s="15"/>
    </row>
    <row r="229" spans="1:3" x14ac:dyDescent="0.2">
      <c r="A229" s="96" t="s">
        <v>193</v>
      </c>
      <c r="B229" s="1" t="s">
        <v>143</v>
      </c>
      <c r="C229" s="15"/>
    </row>
    <row r="230" spans="1:3" ht="32" x14ac:dyDescent="0.2">
      <c r="A230" s="17" t="s">
        <v>194</v>
      </c>
      <c r="B230" s="1" t="s">
        <v>143</v>
      </c>
      <c r="C230" s="15"/>
    </row>
    <row r="231" spans="1:3" ht="32" x14ac:dyDescent="0.2">
      <c r="A231" s="17" t="s">
        <v>195</v>
      </c>
      <c r="B231" s="1" t="s">
        <v>143</v>
      </c>
      <c r="C231" s="15"/>
    </row>
    <row r="232" spans="1:3" ht="48" x14ac:dyDescent="0.2">
      <c r="A232" s="17" t="s">
        <v>196</v>
      </c>
      <c r="B232" s="1" t="s">
        <v>143</v>
      </c>
      <c r="C232" s="15"/>
    </row>
    <row r="233" spans="1:3" ht="32" x14ac:dyDescent="0.2">
      <c r="A233" s="94" t="s">
        <v>197</v>
      </c>
      <c r="B233" s="1" t="s">
        <v>143</v>
      </c>
      <c r="C233" s="95"/>
    </row>
    <row r="234" spans="1:3" x14ac:dyDescent="0.2">
      <c r="A234" s="97"/>
      <c r="B234" s="97"/>
      <c r="C234" s="97"/>
    </row>
    <row r="235" spans="1:3" ht="33" customHeight="1" x14ac:dyDescent="0.2">
      <c r="A235" s="200" t="s">
        <v>198</v>
      </c>
      <c r="B235" s="200"/>
      <c r="C235" s="200"/>
    </row>
    <row r="236" spans="1:3" x14ac:dyDescent="0.2">
      <c r="A236" s="6"/>
      <c r="B236" s="6"/>
      <c r="C236" s="6"/>
    </row>
    <row r="237" spans="1:3" x14ac:dyDescent="0.2">
      <c r="A237" s="91" t="s">
        <v>13</v>
      </c>
      <c r="B237" s="92" t="s">
        <v>199</v>
      </c>
      <c r="C237" s="15"/>
    </row>
    <row r="238" spans="1:3" ht="32" x14ac:dyDescent="0.2">
      <c r="A238" s="14" t="s">
        <v>200</v>
      </c>
      <c r="B238" s="1" t="s">
        <v>143</v>
      </c>
      <c r="C238" s="15"/>
    </row>
    <row r="239" spans="1:3" x14ac:dyDescent="0.2">
      <c r="A239" s="98" t="s">
        <v>201</v>
      </c>
      <c r="B239" s="1" t="s">
        <v>143</v>
      </c>
      <c r="C239" s="15"/>
    </row>
    <row r="240" spans="1:3" x14ac:dyDescent="0.2">
      <c r="A240" s="98" t="s">
        <v>202</v>
      </c>
      <c r="B240" s="1" t="s">
        <v>143</v>
      </c>
      <c r="C240" s="15"/>
    </row>
    <row r="241" spans="1:3" ht="16" x14ac:dyDescent="0.2">
      <c r="A241" s="14" t="s">
        <v>203</v>
      </c>
      <c r="B241" s="1" t="s">
        <v>143</v>
      </c>
      <c r="C241" s="15"/>
    </row>
    <row r="242" spans="1:3" ht="32" x14ac:dyDescent="0.2">
      <c r="A242" s="17" t="s">
        <v>204</v>
      </c>
      <c r="B242" s="1" t="s">
        <v>143</v>
      </c>
      <c r="C242" s="15"/>
    </row>
    <row r="243" spans="1:3" ht="48" x14ac:dyDescent="0.2">
      <c r="A243" s="14" t="s">
        <v>205</v>
      </c>
      <c r="B243" s="1" t="s">
        <v>143</v>
      </c>
      <c r="C243" s="15"/>
    </row>
    <row r="244" spans="1:3" ht="32" x14ac:dyDescent="0.2">
      <c r="A244" s="14" t="s">
        <v>206</v>
      </c>
      <c r="B244" s="1" t="s">
        <v>143</v>
      </c>
      <c r="C244" s="15"/>
    </row>
    <row r="245" spans="1:3" ht="32" x14ac:dyDescent="0.2">
      <c r="A245" s="99" t="s">
        <v>207</v>
      </c>
      <c r="B245" s="1" t="s">
        <v>143</v>
      </c>
      <c r="C245" s="95"/>
    </row>
    <row r="246" spans="1:3" x14ac:dyDescent="0.2">
      <c r="A246" s="97"/>
      <c r="B246" s="97"/>
      <c r="C246" s="97"/>
    </row>
    <row r="247" spans="1:3" ht="44.25" customHeight="1" x14ac:dyDescent="0.2">
      <c r="A247" s="200" t="s">
        <v>208</v>
      </c>
      <c r="B247" s="200"/>
      <c r="C247" s="200"/>
    </row>
    <row r="249" spans="1:3" x14ac:dyDescent="0.2">
      <c r="A249" s="100" t="s">
        <v>13</v>
      </c>
      <c r="B249" s="101" t="s">
        <v>14</v>
      </c>
      <c r="C249" s="15"/>
    </row>
    <row r="250" spans="1:3" ht="64" x14ac:dyDescent="0.2">
      <c r="A250" s="14" t="s">
        <v>209</v>
      </c>
      <c r="B250" s="1" t="s">
        <v>143</v>
      </c>
      <c r="C250" s="15"/>
    </row>
    <row r="251" spans="1:3" ht="32" x14ac:dyDescent="0.2">
      <c r="A251" s="14" t="s">
        <v>210</v>
      </c>
      <c r="B251" s="1" t="s">
        <v>143</v>
      </c>
      <c r="C251" s="15"/>
    </row>
    <row r="252" spans="1:3" ht="48" x14ac:dyDescent="0.2">
      <c r="A252" s="14" t="s">
        <v>211</v>
      </c>
      <c r="B252" s="1" t="s">
        <v>143</v>
      </c>
      <c r="C252" s="15"/>
    </row>
    <row r="253" spans="1:3" ht="48" x14ac:dyDescent="0.2">
      <c r="A253" s="14" t="s">
        <v>212</v>
      </c>
      <c r="B253" s="1" t="s">
        <v>143</v>
      </c>
      <c r="C253" s="15"/>
    </row>
    <row r="254" spans="1:3" ht="32" x14ac:dyDescent="0.2">
      <c r="A254" s="14" t="s">
        <v>213</v>
      </c>
      <c r="B254" s="1" t="s">
        <v>143</v>
      </c>
      <c r="C254" s="15"/>
    </row>
    <row r="255" spans="1:3" ht="32" x14ac:dyDescent="0.2">
      <c r="A255" s="14" t="s">
        <v>214</v>
      </c>
      <c r="B255" s="1" t="s">
        <v>143</v>
      </c>
      <c r="C255" s="15"/>
    </row>
    <row r="256" spans="1:3" ht="64" x14ac:dyDescent="0.2">
      <c r="A256" s="14" t="s">
        <v>215</v>
      </c>
      <c r="B256" s="1" t="s">
        <v>143</v>
      </c>
      <c r="C256" s="15"/>
    </row>
    <row r="257" spans="1:3" ht="16" x14ac:dyDescent="0.2">
      <c r="A257" s="17" t="s">
        <v>216</v>
      </c>
      <c r="B257" s="1" t="s">
        <v>143</v>
      </c>
      <c r="C257" s="15"/>
    </row>
    <row r="258" spans="1:3" ht="32" x14ac:dyDescent="0.2">
      <c r="A258" s="17" t="s">
        <v>217</v>
      </c>
      <c r="B258" s="1" t="s">
        <v>143</v>
      </c>
      <c r="C258" s="15"/>
    </row>
    <row r="259" spans="1:3" x14ac:dyDescent="0.2">
      <c r="A259" s="6"/>
      <c r="B259" s="102"/>
      <c r="C259" s="6"/>
    </row>
    <row r="260" spans="1:3" ht="32.25" customHeight="1" x14ac:dyDescent="0.2">
      <c r="A260" s="200" t="s">
        <v>218</v>
      </c>
      <c r="B260" s="200"/>
      <c r="C260" s="200"/>
    </row>
    <row r="262" spans="1:3" x14ac:dyDescent="0.2">
      <c r="A262" s="91" t="s">
        <v>13</v>
      </c>
      <c r="B262" s="93" t="s">
        <v>14</v>
      </c>
      <c r="C262" s="15"/>
    </row>
    <row r="263" spans="1:3" ht="32" x14ac:dyDescent="0.2">
      <c r="A263" s="17" t="s">
        <v>219</v>
      </c>
      <c r="B263" s="1" t="s">
        <v>143</v>
      </c>
      <c r="C263" s="15"/>
    </row>
    <row r="264" spans="1:3" ht="48" x14ac:dyDescent="0.2">
      <c r="A264" s="14" t="s">
        <v>220</v>
      </c>
      <c r="B264" s="1" t="s">
        <v>143</v>
      </c>
      <c r="C264" s="15"/>
    </row>
    <row r="265" spans="1:3" ht="48" x14ac:dyDescent="0.2">
      <c r="A265" s="14" t="s">
        <v>221</v>
      </c>
      <c r="B265" s="1" t="s">
        <v>143</v>
      </c>
      <c r="C265" s="15"/>
    </row>
    <row r="266" spans="1:3" ht="32" x14ac:dyDescent="0.2">
      <c r="A266" s="14" t="s">
        <v>222</v>
      </c>
      <c r="B266" s="1" t="s">
        <v>143</v>
      </c>
      <c r="C266" s="15"/>
    </row>
    <row r="267" spans="1:3" ht="69.75" customHeight="1" x14ac:dyDescent="0.2">
      <c r="A267" s="14" t="s">
        <v>223</v>
      </c>
      <c r="B267" s="1" t="s">
        <v>143</v>
      </c>
      <c r="C267" s="15"/>
    </row>
    <row r="268" spans="1:3" hidden="1" x14ac:dyDescent="0.2">
      <c r="A268" s="6"/>
      <c r="B268" s="6"/>
      <c r="C268" s="6"/>
    </row>
    <row r="269" spans="1:3" ht="48" customHeight="1" x14ac:dyDescent="0.2">
      <c r="A269" s="217" t="s">
        <v>224</v>
      </c>
      <c r="B269" s="217"/>
      <c r="C269" s="217"/>
    </row>
    <row r="270" spans="1:3" x14ac:dyDescent="0.2">
      <c r="A270" s="6"/>
      <c r="B270" s="6"/>
      <c r="C270" s="6"/>
    </row>
    <row r="271" spans="1:3" x14ac:dyDescent="0.2">
      <c r="A271" s="91" t="s">
        <v>13</v>
      </c>
      <c r="B271" s="92" t="s">
        <v>14</v>
      </c>
      <c r="C271" s="15"/>
    </row>
    <row r="272" spans="1:3" ht="32" x14ac:dyDescent="0.2">
      <c r="A272" s="14" t="s">
        <v>225</v>
      </c>
      <c r="B272" s="1" t="s">
        <v>143</v>
      </c>
      <c r="C272" s="15"/>
    </row>
    <row r="273" spans="1:3" ht="80" x14ac:dyDescent="0.2">
      <c r="A273" s="14" t="s">
        <v>226</v>
      </c>
      <c r="B273" s="1" t="s">
        <v>143</v>
      </c>
      <c r="C273" s="15"/>
    </row>
    <row r="274" spans="1:3" ht="32" x14ac:dyDescent="0.2">
      <c r="A274" s="17" t="s">
        <v>227</v>
      </c>
      <c r="B274" s="1" t="s">
        <v>143</v>
      </c>
      <c r="C274" s="15"/>
    </row>
    <row r="275" spans="1:3" ht="64" x14ac:dyDescent="0.2">
      <c r="A275" s="17" t="s">
        <v>228</v>
      </c>
      <c r="B275" s="1" t="s">
        <v>143</v>
      </c>
      <c r="C275" s="15"/>
    </row>
    <row r="276" spans="1:3" ht="32" x14ac:dyDescent="0.2">
      <c r="A276" s="99" t="s">
        <v>229</v>
      </c>
      <c r="B276" s="1" t="s">
        <v>143</v>
      </c>
      <c r="C276" s="95"/>
    </row>
    <row r="277" spans="1:3" x14ac:dyDescent="0.2">
      <c r="A277" s="97"/>
      <c r="B277" s="97"/>
      <c r="C277" s="97"/>
    </row>
    <row r="278" spans="1:3" ht="33.75" customHeight="1" x14ac:dyDescent="0.2">
      <c r="A278" s="216" t="s">
        <v>230</v>
      </c>
      <c r="B278" s="216"/>
      <c r="C278" s="216"/>
    </row>
    <row r="280" spans="1:3" x14ac:dyDescent="0.2">
      <c r="A280" s="91" t="s">
        <v>13</v>
      </c>
      <c r="B280" s="92" t="s">
        <v>14</v>
      </c>
      <c r="C280" s="15"/>
    </row>
    <row r="281" spans="1:3" ht="32" x14ac:dyDescent="0.2">
      <c r="A281" s="17" t="s">
        <v>231</v>
      </c>
      <c r="B281" s="1" t="s">
        <v>143</v>
      </c>
      <c r="C281" s="15"/>
    </row>
    <row r="282" spans="1:3" ht="32" x14ac:dyDescent="0.2">
      <c r="A282" s="17" t="s">
        <v>232</v>
      </c>
      <c r="B282" s="1" t="s">
        <v>143</v>
      </c>
      <c r="C282" s="15"/>
    </row>
    <row r="283" spans="1:3" ht="32" x14ac:dyDescent="0.2">
      <c r="A283" s="17" t="s">
        <v>233</v>
      </c>
      <c r="B283" s="1" t="s">
        <v>143</v>
      </c>
      <c r="C283" s="15"/>
    </row>
    <row r="284" spans="1:3" ht="48" x14ac:dyDescent="0.2">
      <c r="A284" s="17" t="s">
        <v>234</v>
      </c>
      <c r="B284" s="1" t="s">
        <v>143</v>
      </c>
      <c r="C284" s="15"/>
    </row>
    <row r="285" spans="1:3" ht="32" x14ac:dyDescent="0.2">
      <c r="A285" s="17" t="s">
        <v>235</v>
      </c>
      <c r="B285" s="1" t="s">
        <v>143</v>
      </c>
      <c r="C285" s="15"/>
    </row>
    <row r="286" spans="1:3" ht="32" x14ac:dyDescent="0.2">
      <c r="A286" s="17" t="s">
        <v>236</v>
      </c>
      <c r="B286" s="1" t="s">
        <v>143</v>
      </c>
      <c r="C286" s="15"/>
    </row>
    <row r="287" spans="1:3" ht="32" x14ac:dyDescent="0.2">
      <c r="A287" s="103" t="s">
        <v>237</v>
      </c>
      <c r="B287" s="1" t="s">
        <v>143</v>
      </c>
      <c r="C287" s="15"/>
    </row>
    <row r="289" spans="1:3" x14ac:dyDescent="0.2">
      <c r="A289" s="201" t="s">
        <v>3</v>
      </c>
      <c r="B289" s="202"/>
      <c r="C289" s="203"/>
    </row>
    <row r="290" spans="1:3" x14ac:dyDescent="0.2">
      <c r="A290" s="204"/>
      <c r="B290" s="205"/>
      <c r="C290" s="206"/>
    </row>
    <row r="292" spans="1:3" ht="29.25" customHeight="1" x14ac:dyDescent="0.2">
      <c r="A292" s="200" t="s">
        <v>238</v>
      </c>
      <c r="B292" s="200"/>
      <c r="C292" s="200"/>
    </row>
    <row r="294" spans="1:3" x14ac:dyDescent="0.2">
      <c r="A294" s="91" t="s">
        <v>13</v>
      </c>
      <c r="B294" s="93" t="s">
        <v>14</v>
      </c>
      <c r="C294" s="15"/>
    </row>
    <row r="295" spans="1:3" ht="48" x14ac:dyDescent="0.2">
      <c r="A295" s="14" t="s">
        <v>239</v>
      </c>
      <c r="B295" s="1" t="s">
        <v>143</v>
      </c>
      <c r="C295" s="15"/>
    </row>
    <row r="296" spans="1:3" ht="16" x14ac:dyDescent="0.2">
      <c r="A296" s="14" t="s">
        <v>240</v>
      </c>
      <c r="B296" s="1" t="s">
        <v>143</v>
      </c>
      <c r="C296" s="15"/>
    </row>
    <row r="297" spans="1:3" ht="48" x14ac:dyDescent="0.2">
      <c r="A297" s="14" t="s">
        <v>241</v>
      </c>
      <c r="B297" s="1" t="s">
        <v>143</v>
      </c>
      <c r="C297" s="15"/>
    </row>
    <row r="298" spans="1:3" ht="32" x14ac:dyDescent="0.2">
      <c r="A298" s="17" t="s">
        <v>242</v>
      </c>
      <c r="B298" s="1" t="s">
        <v>143</v>
      </c>
      <c r="C298" s="15"/>
    </row>
    <row r="299" spans="1:3" ht="48" x14ac:dyDescent="0.2">
      <c r="A299" s="14" t="s">
        <v>243</v>
      </c>
      <c r="B299" s="1" t="s">
        <v>143</v>
      </c>
      <c r="C299" s="15"/>
    </row>
    <row r="300" spans="1:3" x14ac:dyDescent="0.2">
      <c r="A300" s="6"/>
      <c r="B300" s="102"/>
      <c r="C300" s="6"/>
    </row>
    <row r="301" spans="1:3" x14ac:dyDescent="0.2">
      <c r="A301" s="207" t="s">
        <v>154</v>
      </c>
      <c r="B301" s="208"/>
      <c r="C301" s="209"/>
    </row>
    <row r="302" spans="1:3" x14ac:dyDescent="0.2">
      <c r="A302" s="210"/>
      <c r="B302" s="211"/>
      <c r="C302" s="212"/>
    </row>
    <row r="303" spans="1:3" x14ac:dyDescent="0.2">
      <c r="A303" s="213"/>
      <c r="B303" s="214"/>
      <c r="C303" s="215"/>
    </row>
    <row r="305" spans="1:3" ht="50.25" customHeight="1" x14ac:dyDescent="0.2">
      <c r="A305" s="216" t="s">
        <v>244</v>
      </c>
      <c r="B305" s="216"/>
      <c r="C305" s="216"/>
    </row>
    <row r="307" spans="1:3" x14ac:dyDescent="0.2">
      <c r="A307" s="91" t="s">
        <v>13</v>
      </c>
      <c r="B307" s="93" t="s">
        <v>14</v>
      </c>
      <c r="C307" s="15"/>
    </row>
    <row r="308" spans="1:3" ht="32" x14ac:dyDescent="0.2">
      <c r="A308" s="17" t="s">
        <v>245</v>
      </c>
      <c r="B308" s="1" t="s">
        <v>143</v>
      </c>
      <c r="C308" s="15"/>
    </row>
    <row r="309" spans="1:3" ht="16" x14ac:dyDescent="0.2">
      <c r="A309" s="17" t="s">
        <v>246</v>
      </c>
      <c r="B309" s="1" t="s">
        <v>143</v>
      </c>
      <c r="C309" s="15"/>
    </row>
    <row r="310" spans="1:3" ht="32" x14ac:dyDescent="0.2">
      <c r="A310" s="17" t="s">
        <v>247</v>
      </c>
      <c r="B310" s="1" t="s">
        <v>143</v>
      </c>
      <c r="C310" s="15"/>
    </row>
    <row r="311" spans="1:3" ht="48" x14ac:dyDescent="0.2">
      <c r="A311" s="14" t="s">
        <v>248</v>
      </c>
      <c r="B311" s="1" t="s">
        <v>143</v>
      </c>
      <c r="C311" s="15"/>
    </row>
    <row r="312" spans="1:3" ht="80" x14ac:dyDescent="0.2">
      <c r="A312" s="14" t="s">
        <v>249</v>
      </c>
      <c r="B312" s="1" t="s">
        <v>143</v>
      </c>
      <c r="C312" s="15"/>
    </row>
    <row r="313" spans="1:3" ht="32" x14ac:dyDescent="0.2">
      <c r="A313" s="17" t="s">
        <v>250</v>
      </c>
      <c r="B313" s="1" t="s">
        <v>143</v>
      </c>
      <c r="C313" s="15"/>
    </row>
    <row r="314" spans="1:3" ht="48" x14ac:dyDescent="0.2">
      <c r="A314" s="99" t="s">
        <v>251</v>
      </c>
      <c r="B314" s="1" t="s">
        <v>143</v>
      </c>
      <c r="C314" s="95"/>
    </row>
    <row r="315" spans="1:3" x14ac:dyDescent="0.2">
      <c r="A315" s="97"/>
      <c r="B315" s="97"/>
      <c r="C315" s="97"/>
    </row>
  </sheetData>
  <sheetProtection algorithmName="SHA-512" hashValue="ppNu1UD4GkhTMnDiAzGKkGx8zXFWrjAcssSuHxlRH1sDa3JeMl15fCDZO7ljKEhO5Tk+gm/t/9eQ8X/fqOHzdg==" saltValue="AQ+81/rvSVwN7tRYZ75vgg==" spinCount="100000" sheet="1" objects="1" scenarios="1" selectLockedCells="1"/>
  <protectedRanges>
    <protectedRange algorithmName="SHA-512" hashValue="/yAJXfVJ7l0WLJgTVj4i9zWWw3f/iE56tcxjLfxCtq4j4NHqfiWZQVNQY0hUNVIdGvEWU/ZWIQYtA98SpBfMDA==" saltValue="6BXRbrqERsdvB/yNAPYMUA==" spinCount="100000" sqref="B15:B28 B33:B37 B42:B46 B51:B58 B67:B79 B87:B97 B107:B118 B125:B130 B137:B142 B149:B157 B162:B167 B172:B177 B184:B192 B198:B206 B211:B223 B228:B233 B238:B245 B250:B258 B263:B267 B272:B276 B281:B287 B295:B299 B308:B314" name="Results_1_1"/>
  </protectedRanges>
  <mergeCells count="33">
    <mergeCell ref="A289:C290"/>
    <mergeCell ref="A292:C292"/>
    <mergeCell ref="A301:C303"/>
    <mergeCell ref="A305:C305"/>
    <mergeCell ref="A235:C235"/>
    <mergeCell ref="A247:C247"/>
    <mergeCell ref="A260:C260"/>
    <mergeCell ref="A269:C269"/>
    <mergeCell ref="A278:C278"/>
    <mergeCell ref="A179:C179"/>
    <mergeCell ref="A181:C181"/>
    <mergeCell ref="A195:C195"/>
    <mergeCell ref="A208:C208"/>
    <mergeCell ref="A225:C225"/>
    <mergeCell ref="A169:C169"/>
    <mergeCell ref="A104:C104"/>
    <mergeCell ref="A122:C122"/>
    <mergeCell ref="A134:C134"/>
    <mergeCell ref="A144:C144"/>
    <mergeCell ref="A146:C146"/>
    <mergeCell ref="A159:C159"/>
    <mergeCell ref="A84:C84"/>
    <mergeCell ref="A1:C1"/>
    <mergeCell ref="A2:C2"/>
    <mergeCell ref="A9:C9"/>
    <mergeCell ref="A10:C10"/>
    <mergeCell ref="A12:C12"/>
    <mergeCell ref="A30:C30"/>
    <mergeCell ref="A39:C39"/>
    <mergeCell ref="A48:C48"/>
    <mergeCell ref="A60:C60"/>
    <mergeCell ref="A62:C62"/>
    <mergeCell ref="A64:C64"/>
  </mergeCells>
  <dataValidations count="1">
    <dataValidation type="list" showInputMessage="1" showErrorMessage="1" sqref="B15:B28 B33:B37 B42:B46 B51:B58 B67:B79 B87:B97 B107:B118 B125:B130 B137:B142 B149:B157 B162:B167 B172:B177 B184:B192 B198:B206 B211:B223 B228:B233 B238:B245 B250:B258 B263:B267 B272:B276 B281:B287 B295:B299 B308:B314" xr:uid="{00000000-0002-0000-0A00-000000000000}">
      <formula1>"y,n"</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X315"/>
  <sheetViews>
    <sheetView topLeftCell="A247" zoomScaleNormal="100" workbookViewId="0">
      <selection activeCell="B141" sqref="B141"/>
    </sheetView>
  </sheetViews>
  <sheetFormatPr baseColWidth="10" defaultColWidth="9.1640625" defaultRowHeight="15" x14ac:dyDescent="0.2"/>
  <cols>
    <col min="1" max="1" width="35" style="3" bestFit="1" customWidth="1"/>
    <col min="2" max="2" width="21.5" style="3" customWidth="1"/>
    <col min="3" max="5" width="9.1640625" style="3"/>
    <col min="6" max="6" width="20.5" style="3" bestFit="1" customWidth="1"/>
    <col min="7" max="7" width="10.5" style="3" customWidth="1"/>
    <col min="8" max="8" width="9.1640625" style="3"/>
    <col min="9" max="10" width="12.83203125" style="3" customWidth="1"/>
    <col min="11" max="16384" width="9.1640625" style="3"/>
  </cols>
  <sheetData>
    <row r="1" spans="1:24" ht="25.5" customHeight="1" x14ac:dyDescent="0.25">
      <c r="A1" s="181" t="s">
        <v>7</v>
      </c>
      <c r="B1" s="181"/>
      <c r="C1" s="181"/>
    </row>
    <row r="2" spans="1:24" ht="15" customHeight="1" x14ac:dyDescent="0.2">
      <c r="A2" s="182" t="s">
        <v>8</v>
      </c>
      <c r="B2" s="182"/>
      <c r="C2" s="182"/>
    </row>
    <row r="3" spans="1:24" x14ac:dyDescent="0.2">
      <c r="A3" s="64"/>
      <c r="B3" s="64"/>
      <c r="C3" s="64"/>
    </row>
    <row r="4" spans="1:24" ht="16" x14ac:dyDescent="0.2">
      <c r="A4" s="54" t="s">
        <v>9</v>
      </c>
      <c r="B4" s="65">
        <v>43802</v>
      </c>
      <c r="C4" s="52"/>
      <c r="M4" s="42"/>
      <c r="O4" s="42"/>
      <c r="T4" s="42"/>
      <c r="U4" s="42"/>
    </row>
    <row r="5" spans="1:24" s="15" customFormat="1" ht="33" thickBot="1" x14ac:dyDescent="0.25">
      <c r="A5" s="55" t="s">
        <v>136</v>
      </c>
      <c r="B5" s="66">
        <v>43800</v>
      </c>
      <c r="C5" s="51"/>
      <c r="D5" s="46"/>
      <c r="E5" s="47"/>
      <c r="F5" s="67" t="s">
        <v>144</v>
      </c>
      <c r="G5" s="67" t="s">
        <v>145</v>
      </c>
      <c r="H5" s="59" t="s">
        <v>146</v>
      </c>
      <c r="I5" s="68" t="s">
        <v>147</v>
      </c>
      <c r="J5" s="47"/>
      <c r="K5" s="47"/>
      <c r="L5" s="46"/>
      <c r="M5" s="46"/>
      <c r="N5" s="47"/>
      <c r="O5" s="47"/>
      <c r="P5" s="49"/>
      <c r="Q5" s="49"/>
      <c r="R5" s="49"/>
      <c r="S5" s="47"/>
      <c r="T5" s="50"/>
      <c r="U5" s="44"/>
      <c r="V5" s="49"/>
      <c r="W5" s="49"/>
      <c r="X5" s="48"/>
    </row>
    <row r="6" spans="1:24" x14ac:dyDescent="0.2">
      <c r="A6" s="8" t="s">
        <v>137</v>
      </c>
      <c r="B6" s="69"/>
      <c r="C6" s="53"/>
      <c r="E6" s="43"/>
      <c r="F6" s="3">
        <v>1</v>
      </c>
      <c r="G6" s="4">
        <f>COUNTIF(B15:B28,"y")/COUNTA(B15:B28)</f>
        <v>1</v>
      </c>
      <c r="H6" s="3">
        <f>IF(G6&gt;=75%,3,IF(G6&gt;=50%,2,IF(G6&gt;0,1,0)))</f>
        <v>3</v>
      </c>
      <c r="I6" s="3" t="str">
        <f>IF(G6&gt;=75%,"Strong",IF(G6&gt;=50%,"Moderate",IF(G6&gt;0,"Weak","None")))</f>
        <v>Strong</v>
      </c>
      <c r="K6" s="43"/>
      <c r="L6" s="43"/>
      <c r="M6" s="43"/>
      <c r="P6" s="43"/>
      <c r="Q6" s="43"/>
      <c r="R6" s="43"/>
      <c r="T6" s="43"/>
      <c r="U6" s="43"/>
      <c r="V6" s="43"/>
      <c r="W6" s="43"/>
      <c r="X6" s="43"/>
    </row>
    <row r="7" spans="1:24" x14ac:dyDescent="0.2">
      <c r="A7" s="41" t="s">
        <v>138</v>
      </c>
      <c r="B7" s="70" t="s">
        <v>148</v>
      </c>
      <c r="C7" s="71"/>
      <c r="D7" s="44"/>
      <c r="E7" s="42"/>
      <c r="F7" s="3">
        <v>2</v>
      </c>
      <c r="G7" s="4">
        <f>COUNTIF(B33:B37,"y")/COUNTA(B33:B37)</f>
        <v>1</v>
      </c>
      <c r="H7" s="3">
        <f t="shared" ref="H7:H9" si="0">IF(G7&gt;=75%,3,IF(G7&gt;=50%,2,IF(G7&gt;0,1,0)))</f>
        <v>3</v>
      </c>
      <c r="I7" s="3" t="str">
        <f t="shared" ref="I7:I17" si="1">IF(G7&gt;=75%,"Strong",IF(G7&gt;=50%,"Moderate",IF(G7&gt;0,"Weak","None")))</f>
        <v>Strong</v>
      </c>
    </row>
    <row r="8" spans="1:24" ht="16" thickBot="1" x14ac:dyDescent="0.25">
      <c r="A8" s="56" t="s">
        <v>139</v>
      </c>
      <c r="B8" s="72" t="s">
        <v>149</v>
      </c>
      <c r="C8" s="45"/>
      <c r="F8" s="3">
        <v>3</v>
      </c>
      <c r="G8" s="4">
        <f>COUNTIF(B42:B46,"y")/COUNTA(B42:B46)</f>
        <v>1</v>
      </c>
      <c r="H8" s="3">
        <f t="shared" si="0"/>
        <v>3</v>
      </c>
      <c r="I8" s="3" t="str">
        <f t="shared" si="1"/>
        <v>Strong</v>
      </c>
    </row>
    <row r="9" spans="1:24" ht="21" customHeight="1" thickBot="1" x14ac:dyDescent="0.25">
      <c r="A9" s="183" t="s">
        <v>10</v>
      </c>
      <c r="B9" s="184"/>
      <c r="C9" s="185"/>
      <c r="F9" s="5">
        <v>4</v>
      </c>
      <c r="G9" s="73">
        <f>COUNTIF(B51:B58,"y")/COUNTA(B51:B58)</f>
        <v>1</v>
      </c>
      <c r="H9" s="5">
        <f t="shared" si="0"/>
        <v>3</v>
      </c>
      <c r="I9" s="5" t="str">
        <f t="shared" si="1"/>
        <v>Strong</v>
      </c>
    </row>
    <row r="10" spans="1:24" ht="24" thickBot="1" x14ac:dyDescent="0.3">
      <c r="A10" s="186" t="s">
        <v>11</v>
      </c>
      <c r="B10" s="187"/>
      <c r="C10" s="188"/>
      <c r="F10" s="74" t="s">
        <v>144</v>
      </c>
      <c r="G10" s="75" t="s">
        <v>4</v>
      </c>
      <c r="H10" s="76">
        <f>SUM(H6:H9)</f>
        <v>12</v>
      </c>
      <c r="J10" s="77"/>
      <c r="K10" s="77"/>
      <c r="L10" s="77" t="s">
        <v>150</v>
      </c>
    </row>
    <row r="11" spans="1:24" ht="33" thickBot="1" x14ac:dyDescent="0.25">
      <c r="A11" s="7"/>
      <c r="B11" s="9"/>
      <c r="C11" s="9"/>
      <c r="F11" s="78" t="s">
        <v>0</v>
      </c>
      <c r="J11" s="79" t="s">
        <v>5</v>
      </c>
      <c r="K11" s="80">
        <f>H10/12</f>
        <v>1</v>
      </c>
      <c r="L11" s="75" t="str">
        <f>IF(K11&gt;69%,"Strong",IF(K11&gt;49%,"Moderate",IF(K11&gt;0,"Weak","No Fidelity")))</f>
        <v>Strong</v>
      </c>
    </row>
    <row r="12" spans="1:24" ht="33" thickBot="1" x14ac:dyDescent="0.25">
      <c r="A12" s="180" t="s">
        <v>12</v>
      </c>
      <c r="B12" s="189"/>
      <c r="C12" s="189"/>
      <c r="F12" s="81" t="s">
        <v>151</v>
      </c>
      <c r="G12" s="67" t="s">
        <v>145</v>
      </c>
      <c r="H12" s="59" t="s">
        <v>146</v>
      </c>
      <c r="I12" s="68" t="s">
        <v>147</v>
      </c>
      <c r="J12" s="79" t="s">
        <v>6</v>
      </c>
      <c r="K12" s="82">
        <f>H40/84</f>
        <v>0.88095238095238093</v>
      </c>
      <c r="L12" s="75" t="str">
        <f t="shared" ref="L12:L13" si="2">IF(K12&gt;69%,"Strong",IF(K12&gt;49%,"Moderate",IF(K12&gt;0,"Weak","No Fidelity")))</f>
        <v>Strong</v>
      </c>
    </row>
    <row r="13" spans="1:24" ht="32" x14ac:dyDescent="0.2">
      <c r="A13" s="10"/>
      <c r="B13" s="9"/>
      <c r="C13" s="9"/>
      <c r="F13" s="3">
        <v>1</v>
      </c>
      <c r="G13" s="4">
        <f>COUNTIF(B67:B79,"y")/COUNTA(B67:B79)</f>
        <v>0.46153846153846156</v>
      </c>
      <c r="H13" s="3">
        <f>IF(G13&gt;=75%,3,IF(G13&gt;=50%,2,IF(G13&gt;0,1,0)))</f>
        <v>1</v>
      </c>
      <c r="I13" s="3" t="str">
        <f t="shared" si="1"/>
        <v>Weak</v>
      </c>
      <c r="J13" s="79" t="s">
        <v>152</v>
      </c>
      <c r="K13" s="82">
        <f>(H10+H40)/96</f>
        <v>0.89583333333333337</v>
      </c>
      <c r="L13" s="75" t="str">
        <f t="shared" si="2"/>
        <v>Strong</v>
      </c>
    </row>
    <row r="14" spans="1:24" ht="17" x14ac:dyDescent="0.2">
      <c r="A14" s="11" t="s">
        <v>13</v>
      </c>
      <c r="B14" s="12" t="s">
        <v>14</v>
      </c>
      <c r="C14" s="13"/>
      <c r="F14" s="3">
        <v>2</v>
      </c>
      <c r="G14" s="4">
        <f>COUNTIF(B87:B97,"y")/COUNTA(B87:B97)</f>
        <v>0.27272727272727271</v>
      </c>
      <c r="H14" s="3">
        <f>IF(G14&gt;=75%,3,IF(G14&gt;=50%,2,IF(G14&gt;0,1,0)))</f>
        <v>1</v>
      </c>
      <c r="I14" s="3" t="str">
        <f t="shared" si="1"/>
        <v>Weak</v>
      </c>
    </row>
    <row r="15" spans="1:24" ht="16" x14ac:dyDescent="0.2">
      <c r="A15" s="14" t="s">
        <v>15</v>
      </c>
      <c r="B15" s="1" t="s">
        <v>143</v>
      </c>
      <c r="C15" s="16"/>
      <c r="F15" s="3">
        <v>3</v>
      </c>
      <c r="G15" s="4">
        <f>COUNTIF(B107:B118,"y")/COUNTA(B107:B118)</f>
        <v>0.41666666666666669</v>
      </c>
      <c r="H15" s="3">
        <f>IF(G15&gt;=75%,3,IF(G15&gt;=50%,2,IF(G15&gt;0,1,0)))</f>
        <v>1</v>
      </c>
      <c r="I15" s="3" t="str">
        <f t="shared" si="1"/>
        <v>Weak</v>
      </c>
    </row>
    <row r="16" spans="1:24" ht="32" x14ac:dyDescent="0.2">
      <c r="A16" s="14" t="s">
        <v>16</v>
      </c>
      <c r="B16" s="1" t="s">
        <v>143</v>
      </c>
      <c r="C16" s="16"/>
      <c r="F16" s="3">
        <v>4</v>
      </c>
      <c r="G16" s="4">
        <f>COUNTIF(B125:B130,"y")/COUNTA(B125:B130)</f>
        <v>0.16666666666666666</v>
      </c>
      <c r="H16" s="3">
        <f>IF(G16&gt;=75%,3,IF(G16&gt;=50%,2,IF(G16&gt;0,1,0)))</f>
        <v>1</v>
      </c>
      <c r="I16" s="3" t="str">
        <f t="shared" si="1"/>
        <v>Weak</v>
      </c>
    </row>
    <row r="17" spans="1:9" ht="32" x14ac:dyDescent="0.2">
      <c r="A17" s="14" t="s">
        <v>17</v>
      </c>
      <c r="B17" s="1" t="s">
        <v>143</v>
      </c>
      <c r="C17" s="16"/>
      <c r="F17" s="5">
        <v>5</v>
      </c>
      <c r="G17" s="73">
        <f>COUNTIF(B137:B142,"y")/COUNTA(B137:B142)</f>
        <v>0.16666666666666666</v>
      </c>
      <c r="H17" s="5">
        <f>IF(G17&gt;=75%,3,IF(G17&gt;=50%,2,IF(G17&gt;0,1,0)))</f>
        <v>1</v>
      </c>
      <c r="I17" s="5" t="str">
        <f t="shared" si="1"/>
        <v>Weak</v>
      </c>
    </row>
    <row r="18" spans="1:9" ht="16" x14ac:dyDescent="0.2">
      <c r="A18" s="14" t="s">
        <v>18</v>
      </c>
      <c r="B18" s="1" t="s">
        <v>143</v>
      </c>
      <c r="C18" s="16"/>
      <c r="F18" s="83" t="s">
        <v>151</v>
      </c>
      <c r="G18" s="83" t="s">
        <v>4</v>
      </c>
      <c r="H18" s="84">
        <f>SUM(H13:H17)</f>
        <v>5</v>
      </c>
    </row>
    <row r="19" spans="1:9" ht="33" thickBot="1" x14ac:dyDescent="0.25">
      <c r="A19" s="17" t="s">
        <v>19</v>
      </c>
      <c r="B19" s="1" t="s">
        <v>143</v>
      </c>
      <c r="C19" s="16"/>
      <c r="F19" s="61" t="s">
        <v>1</v>
      </c>
      <c r="G19" s="60"/>
      <c r="H19" s="61"/>
      <c r="I19" s="61"/>
    </row>
    <row r="20" spans="1:9" ht="48" x14ac:dyDescent="0.2">
      <c r="A20" s="14" t="s">
        <v>20</v>
      </c>
      <c r="B20" s="1" t="s">
        <v>143</v>
      </c>
      <c r="C20" s="16"/>
      <c r="F20" s="3">
        <v>6</v>
      </c>
      <c r="G20" s="4">
        <f>COUNTIF(B149:B157,"y")/COUNTA(B149:B157)</f>
        <v>1</v>
      </c>
      <c r="H20" s="3">
        <f>IF(G20&gt;=75%,3,IF(G20&gt;=50%,2,IF(G20&gt;0,1,0)))</f>
        <v>3</v>
      </c>
      <c r="I20" s="3" t="str">
        <f>IF(G20&gt;=75%,"Strong",IF(G20&gt;=50%,"Moderate",IF(G20&gt;0,"Weak","None")))</f>
        <v>Strong</v>
      </c>
    </row>
    <row r="21" spans="1:9" ht="32" x14ac:dyDescent="0.2">
      <c r="A21" s="14" t="s">
        <v>21</v>
      </c>
      <c r="B21" s="1" t="s">
        <v>143</v>
      </c>
      <c r="C21" s="16"/>
      <c r="F21" s="3">
        <v>7</v>
      </c>
      <c r="G21" s="4">
        <f>COUNTIF(B161:B167,"y")/COUNTA(B161:B167)</f>
        <v>0.8571428571428571</v>
      </c>
      <c r="H21" s="3">
        <f>IF(G21&gt;=75%,3,IF(G21&gt;=50%,2,IF(G21&gt;0,1,0)))</f>
        <v>3</v>
      </c>
      <c r="I21" s="3" t="str">
        <f>IF(G21&gt;=75%,"Strong",IF(G21&gt;=50%,"Moderate",IF(G21&gt;0,"Weak","None")))</f>
        <v>Strong</v>
      </c>
    </row>
    <row r="22" spans="1:9" ht="32" x14ac:dyDescent="0.2">
      <c r="A22" s="17" t="s">
        <v>22</v>
      </c>
      <c r="B22" s="1" t="s">
        <v>143</v>
      </c>
      <c r="C22" s="16"/>
      <c r="F22" s="5">
        <v>8</v>
      </c>
      <c r="G22" s="73">
        <f>COUNTIF(B172:B177,"y")/COUNTA(B172:B177)</f>
        <v>1</v>
      </c>
      <c r="H22" s="5">
        <f>IF(G22&gt;=75%,3,IF(G22&gt;=50%,2,IF(G22&gt;0,1,0)))</f>
        <v>3</v>
      </c>
      <c r="I22" s="5" t="str">
        <f>IF(G22&gt;=75%,"Strong",IF(G22&gt;=50%,"Moderate",IF(G22&gt;0,"Weak","None")))</f>
        <v>Strong</v>
      </c>
    </row>
    <row r="23" spans="1:9" ht="32" x14ac:dyDescent="0.2">
      <c r="A23" s="17" t="s">
        <v>23</v>
      </c>
      <c r="B23" s="1" t="s">
        <v>143</v>
      </c>
      <c r="C23" s="16"/>
      <c r="F23" s="85" t="s">
        <v>1</v>
      </c>
      <c r="G23" s="83" t="s">
        <v>4</v>
      </c>
      <c r="H23" s="84">
        <f>SUM(H20:H22)</f>
        <v>9</v>
      </c>
    </row>
    <row r="24" spans="1:9" ht="32" x14ac:dyDescent="0.2">
      <c r="A24" s="17" t="s">
        <v>24</v>
      </c>
      <c r="B24" s="1" t="s">
        <v>143</v>
      </c>
      <c r="C24" s="16"/>
    </row>
    <row r="25" spans="1:9" ht="33" thickBot="1" x14ac:dyDescent="0.25">
      <c r="A25" s="17" t="s">
        <v>25</v>
      </c>
      <c r="B25" s="1" t="s">
        <v>143</v>
      </c>
      <c r="C25" s="16"/>
      <c r="F25" s="86" t="s">
        <v>2</v>
      </c>
      <c r="G25" s="67" t="s">
        <v>145</v>
      </c>
      <c r="H25" s="59" t="s">
        <v>146</v>
      </c>
      <c r="I25" s="68" t="s">
        <v>147</v>
      </c>
    </row>
    <row r="26" spans="1:9" ht="32" x14ac:dyDescent="0.2">
      <c r="A26" s="17" t="s">
        <v>26</v>
      </c>
      <c r="B26" s="1" t="s">
        <v>143</v>
      </c>
      <c r="C26" s="16"/>
      <c r="F26" s="3">
        <v>9</v>
      </c>
      <c r="G26" s="4">
        <f>COUNTIF(B184:B192,"y")/COUNTA(B184:B192)</f>
        <v>1</v>
      </c>
      <c r="H26" s="3">
        <f>IF(G26&gt;=75%,3,IF(G26&gt;=50%,2,IF(G26&gt;0,1,0)))</f>
        <v>3</v>
      </c>
      <c r="I26" s="6" t="str">
        <f>IF(G26&gt;=75%,"Strong",IF(G26&gt;=50%,"Moderate",IF(G26&gt;0,"Weak","None")))</f>
        <v>Strong</v>
      </c>
    </row>
    <row r="27" spans="1:9" ht="32" x14ac:dyDescent="0.2">
      <c r="A27" s="14" t="s">
        <v>27</v>
      </c>
      <c r="B27" s="1" t="s">
        <v>143</v>
      </c>
      <c r="C27" s="16"/>
      <c r="F27" s="3">
        <v>10</v>
      </c>
      <c r="G27" s="4">
        <f>COUNTIF(B198:B206,"y")/COUNTA(B198:B206)</f>
        <v>1</v>
      </c>
      <c r="H27" s="3">
        <f t="shared" ref="H27:H34" si="3">IF(G27&gt;=75%,3,IF(G27&gt;=50%,2,IF(G27&gt;0,1,0)))</f>
        <v>3</v>
      </c>
      <c r="I27" s="3" t="str">
        <f t="shared" ref="I27:I34" si="4">IF(G27&gt;=75%,"Strong",IF(G27&gt;=50%,"Moderate",IF(G27&gt;0,"Weak","None")))</f>
        <v>Strong</v>
      </c>
    </row>
    <row r="28" spans="1:9" ht="48" x14ac:dyDescent="0.2">
      <c r="A28" s="14" t="s">
        <v>28</v>
      </c>
      <c r="B28" s="1" t="s">
        <v>143</v>
      </c>
      <c r="C28" s="16"/>
      <c r="F28" s="3">
        <v>11</v>
      </c>
      <c r="G28" s="4">
        <f>COUNTIF(B211:B223,"y")/COUNTA(B211:B223)</f>
        <v>1</v>
      </c>
      <c r="H28" s="3">
        <f t="shared" si="3"/>
        <v>3</v>
      </c>
      <c r="I28" s="3" t="str">
        <f t="shared" si="4"/>
        <v>Strong</v>
      </c>
    </row>
    <row r="29" spans="1:9" x14ac:dyDescent="0.2">
      <c r="A29" s="18"/>
      <c r="B29" s="9"/>
      <c r="C29" s="9"/>
      <c r="F29" s="3">
        <v>12</v>
      </c>
      <c r="G29" s="4">
        <f>COUNTIF(B228:B233,"y")/COUNTA(B228:B233)</f>
        <v>1</v>
      </c>
      <c r="H29" s="3">
        <f t="shared" si="3"/>
        <v>3</v>
      </c>
      <c r="I29" s="3" t="str">
        <f t="shared" si="4"/>
        <v>Strong</v>
      </c>
    </row>
    <row r="30" spans="1:9" ht="33" customHeight="1" x14ac:dyDescent="0.2">
      <c r="A30" s="180" t="s">
        <v>141</v>
      </c>
      <c r="B30" s="180"/>
      <c r="C30" s="180"/>
      <c r="F30" s="3">
        <v>13</v>
      </c>
      <c r="G30" s="4">
        <f>COUNTIF(B238:B245,"y")/COUNTA(B238:B245)</f>
        <v>1</v>
      </c>
      <c r="H30" s="3">
        <f t="shared" si="3"/>
        <v>3</v>
      </c>
      <c r="I30" s="3" t="str">
        <f t="shared" si="4"/>
        <v>Strong</v>
      </c>
    </row>
    <row r="31" spans="1:9" ht="16" x14ac:dyDescent="0.2">
      <c r="A31" s="62"/>
      <c r="B31" s="9"/>
      <c r="C31" s="9"/>
      <c r="F31" s="3">
        <v>14</v>
      </c>
      <c r="G31" s="4">
        <f>COUNTIF(B250:B258,"y")/COUNTA(B250:B258)</f>
        <v>1</v>
      </c>
      <c r="H31" s="3">
        <f t="shared" si="3"/>
        <v>3</v>
      </c>
      <c r="I31" s="3" t="str">
        <f t="shared" si="4"/>
        <v>Strong</v>
      </c>
    </row>
    <row r="32" spans="1:9" ht="17" x14ac:dyDescent="0.2">
      <c r="A32" s="19" t="s">
        <v>13</v>
      </c>
      <c r="B32" s="12" t="s">
        <v>14</v>
      </c>
      <c r="C32" s="13"/>
      <c r="F32" s="3">
        <v>15</v>
      </c>
      <c r="G32" s="4">
        <f>COUNTIF(B263:B267,"y")/COUNTA(B263:B267)</f>
        <v>1</v>
      </c>
      <c r="H32" s="3">
        <f t="shared" si="3"/>
        <v>3</v>
      </c>
      <c r="I32" s="3" t="str">
        <f t="shared" si="4"/>
        <v>Strong</v>
      </c>
    </row>
    <row r="33" spans="1:10" ht="16" x14ac:dyDescent="0.2">
      <c r="A33" s="14" t="s">
        <v>29</v>
      </c>
      <c r="B33" s="1" t="s">
        <v>143</v>
      </c>
      <c r="C33" s="16"/>
      <c r="F33" s="3">
        <v>16</v>
      </c>
      <c r="G33" s="4">
        <f>COUNTIF(B272:B276,"y")/COUNTA(B272:B276)</f>
        <v>1</v>
      </c>
      <c r="H33" s="3">
        <f t="shared" si="3"/>
        <v>3</v>
      </c>
      <c r="I33" s="3" t="str">
        <f t="shared" si="4"/>
        <v>Strong</v>
      </c>
    </row>
    <row r="34" spans="1:10" ht="32" x14ac:dyDescent="0.2">
      <c r="A34" s="14" t="s">
        <v>30</v>
      </c>
      <c r="B34" s="1" t="s">
        <v>143</v>
      </c>
      <c r="C34" s="16"/>
      <c r="F34" s="3">
        <v>17</v>
      </c>
      <c r="G34" s="4">
        <f>COUNTIF(B281:B287,"y")/COUNTA(B281:B287)</f>
        <v>1</v>
      </c>
      <c r="H34" s="3">
        <f t="shared" si="3"/>
        <v>3</v>
      </c>
      <c r="I34" s="3" t="str">
        <f t="shared" si="4"/>
        <v>Strong</v>
      </c>
    </row>
    <row r="35" spans="1:10" ht="48" x14ac:dyDescent="0.2">
      <c r="A35" s="14" t="s">
        <v>31</v>
      </c>
      <c r="B35" s="1" t="s">
        <v>143</v>
      </c>
      <c r="C35" s="16"/>
      <c r="F35" s="87" t="s">
        <v>2</v>
      </c>
      <c r="G35" s="88" t="s">
        <v>4</v>
      </c>
      <c r="H35" s="88">
        <f>SUM(H26:H34)</f>
        <v>27</v>
      </c>
      <c r="I35" s="88" t="s">
        <v>153</v>
      </c>
      <c r="J35" s="88">
        <f>H35*2</f>
        <v>54</v>
      </c>
    </row>
    <row r="36" spans="1:10" ht="33" thickBot="1" x14ac:dyDescent="0.25">
      <c r="A36" s="14" t="s">
        <v>32</v>
      </c>
      <c r="B36" s="1" t="s">
        <v>143</v>
      </c>
      <c r="C36" s="16"/>
      <c r="F36" s="89" t="s">
        <v>3</v>
      </c>
      <c r="G36" s="67" t="s">
        <v>145</v>
      </c>
      <c r="H36" s="59" t="s">
        <v>146</v>
      </c>
      <c r="I36" s="68" t="s">
        <v>147</v>
      </c>
    </row>
    <row r="37" spans="1:10" ht="48" x14ac:dyDescent="0.2">
      <c r="A37" s="14" t="s">
        <v>33</v>
      </c>
      <c r="B37" s="1" t="s">
        <v>143</v>
      </c>
      <c r="C37" s="16"/>
      <c r="F37" s="3">
        <v>18</v>
      </c>
      <c r="G37" s="4">
        <f>COUNTIF(B295:B299,"y")/COUNTA(B295:B299)</f>
        <v>1</v>
      </c>
      <c r="H37" s="3">
        <f>IF(G37&gt;=75%,3,IF(G37&gt;=50%,2,IF(G37&gt;0,1,0)))</f>
        <v>3</v>
      </c>
      <c r="I37" s="3" t="str">
        <f>IF(G37&gt;=75%,"Strong",IF(G37&gt;=50%,"Moderate",IF(G37&gt;0,"Weak","None")))</f>
        <v>Strong</v>
      </c>
    </row>
    <row r="38" spans="1:10" ht="16" thickBot="1" x14ac:dyDescent="0.25">
      <c r="A38" s="7"/>
      <c r="B38" s="9"/>
      <c r="C38" s="9"/>
      <c r="F38" s="61" t="s">
        <v>154</v>
      </c>
      <c r="G38" s="61"/>
      <c r="H38" s="61"/>
      <c r="I38" s="61"/>
    </row>
    <row r="39" spans="1:10" ht="27" customHeight="1" x14ac:dyDescent="0.2">
      <c r="A39" s="180" t="s">
        <v>34</v>
      </c>
      <c r="B39" s="180"/>
      <c r="C39" s="180"/>
      <c r="F39" s="5">
        <v>19</v>
      </c>
      <c r="G39" s="4">
        <f>COUNTIF(B308:B314,"y")/COUNTA(B308:B314)</f>
        <v>1</v>
      </c>
      <c r="H39" s="5">
        <f>IF(G39&gt;=75%,3,IF(G39&gt;=50%,2,IF(G39&gt;0,1,0)))</f>
        <v>3</v>
      </c>
      <c r="I39" s="5" t="str">
        <f>IF(G39&gt;=75%,"Strong",IF(G39&gt;=50%,"Moderate",IF(G39&gt;0,"Weak","None")))</f>
        <v>Strong</v>
      </c>
    </row>
    <row r="40" spans="1:10" x14ac:dyDescent="0.2">
      <c r="A40" s="20"/>
      <c r="B40" s="9"/>
      <c r="C40" s="9"/>
      <c r="F40" s="75" t="s">
        <v>155</v>
      </c>
      <c r="G40" s="75"/>
      <c r="H40" s="75">
        <f>H18+H39+H37+J35+H23</f>
        <v>74</v>
      </c>
    </row>
    <row r="41" spans="1:10" ht="17" x14ac:dyDescent="0.2">
      <c r="A41" s="21" t="s">
        <v>13</v>
      </c>
      <c r="B41" s="12" t="s">
        <v>14</v>
      </c>
      <c r="C41" s="13"/>
    </row>
    <row r="42" spans="1:10" ht="32" x14ac:dyDescent="0.2">
      <c r="A42" s="22" t="s">
        <v>35</v>
      </c>
      <c r="B42" s="1" t="s">
        <v>143</v>
      </c>
      <c r="C42" s="16"/>
    </row>
    <row r="43" spans="1:10" ht="16" x14ac:dyDescent="0.2">
      <c r="A43" s="22" t="s">
        <v>36</v>
      </c>
      <c r="B43" s="1" t="s">
        <v>143</v>
      </c>
      <c r="C43" s="16"/>
    </row>
    <row r="44" spans="1:10" ht="32" x14ac:dyDescent="0.2">
      <c r="A44" s="22" t="s">
        <v>37</v>
      </c>
      <c r="B44" s="1" t="s">
        <v>143</v>
      </c>
      <c r="C44" s="16"/>
    </row>
    <row r="45" spans="1:10" ht="32" x14ac:dyDescent="0.2">
      <c r="A45" s="22" t="s">
        <v>38</v>
      </c>
      <c r="B45" s="1" t="s">
        <v>143</v>
      </c>
      <c r="C45" s="16"/>
    </row>
    <row r="46" spans="1:10" ht="48" x14ac:dyDescent="0.2">
      <c r="A46" s="22" t="s">
        <v>39</v>
      </c>
      <c r="B46" s="1" t="s">
        <v>143</v>
      </c>
      <c r="C46" s="16"/>
    </row>
    <row r="47" spans="1:10" x14ac:dyDescent="0.2">
      <c r="A47" s="23"/>
      <c r="B47" s="9"/>
      <c r="C47" s="9"/>
    </row>
    <row r="48" spans="1:10" ht="41.25" customHeight="1" x14ac:dyDescent="0.2">
      <c r="A48" s="180" t="s">
        <v>40</v>
      </c>
      <c r="B48" s="180"/>
      <c r="C48" s="180"/>
    </row>
    <row r="49" spans="1:3" x14ac:dyDescent="0.2">
      <c r="A49" s="20"/>
      <c r="B49" s="9"/>
      <c r="C49" s="9"/>
    </row>
    <row r="50" spans="1:3" ht="17" x14ac:dyDescent="0.2">
      <c r="A50" s="21" t="s">
        <v>13</v>
      </c>
      <c r="B50" s="12" t="s">
        <v>14</v>
      </c>
      <c r="C50" s="13"/>
    </row>
    <row r="51" spans="1:3" ht="32" x14ac:dyDescent="0.2">
      <c r="A51" s="22" t="s">
        <v>41</v>
      </c>
      <c r="B51" s="1" t="s">
        <v>143</v>
      </c>
      <c r="C51" s="16"/>
    </row>
    <row r="52" spans="1:3" ht="64" x14ac:dyDescent="0.2">
      <c r="A52" s="22" t="s">
        <v>42</v>
      </c>
      <c r="B52" s="1" t="s">
        <v>143</v>
      </c>
      <c r="C52" s="16"/>
    </row>
    <row r="53" spans="1:3" ht="64" x14ac:dyDescent="0.2">
      <c r="A53" s="22" t="s">
        <v>43</v>
      </c>
      <c r="B53" s="1" t="s">
        <v>143</v>
      </c>
      <c r="C53" s="16"/>
    </row>
    <row r="54" spans="1:3" ht="64" x14ac:dyDescent="0.2">
      <c r="A54" s="22" t="s">
        <v>44</v>
      </c>
      <c r="B54" s="1" t="s">
        <v>143</v>
      </c>
      <c r="C54" s="16"/>
    </row>
    <row r="55" spans="1:3" ht="64" x14ac:dyDescent="0.2">
      <c r="A55" s="22" t="s">
        <v>45</v>
      </c>
      <c r="B55" s="1" t="s">
        <v>143</v>
      </c>
      <c r="C55" s="16"/>
    </row>
    <row r="56" spans="1:3" ht="48" x14ac:dyDescent="0.2">
      <c r="A56" s="22" t="s">
        <v>46</v>
      </c>
      <c r="B56" s="1" t="s">
        <v>143</v>
      </c>
      <c r="C56" s="16"/>
    </row>
    <row r="57" spans="1:3" ht="32" x14ac:dyDescent="0.2">
      <c r="A57" s="22" t="s">
        <v>47</v>
      </c>
      <c r="B57" s="1" t="s">
        <v>143</v>
      </c>
      <c r="C57" s="16"/>
    </row>
    <row r="58" spans="1:3" ht="48" x14ac:dyDescent="0.2">
      <c r="A58" s="22" t="s">
        <v>48</v>
      </c>
      <c r="B58" s="1" t="s">
        <v>143</v>
      </c>
      <c r="C58" s="16"/>
    </row>
    <row r="59" spans="1:3" ht="16" thickBot="1" x14ac:dyDescent="0.25">
      <c r="A59" s="7"/>
      <c r="B59" s="9"/>
      <c r="C59" s="9"/>
    </row>
    <row r="60" spans="1:3" ht="21" customHeight="1" thickBot="1" x14ac:dyDescent="0.25">
      <c r="A60" s="183" t="s">
        <v>49</v>
      </c>
      <c r="B60" s="184"/>
      <c r="C60" s="185"/>
    </row>
    <row r="61" spans="1:3" x14ac:dyDescent="0.2">
      <c r="A61" s="24"/>
      <c r="C61" s="2"/>
    </row>
    <row r="62" spans="1:3" ht="20" x14ac:dyDescent="0.2">
      <c r="A62" s="190" t="s">
        <v>50</v>
      </c>
      <c r="B62" s="191"/>
      <c r="C62" s="192"/>
    </row>
    <row r="64" spans="1:3" ht="42.75" customHeight="1" x14ac:dyDescent="0.2">
      <c r="A64" s="193" t="s">
        <v>51</v>
      </c>
      <c r="B64" s="193"/>
      <c r="C64" s="193"/>
    </row>
    <row r="65" spans="1:3" x14ac:dyDescent="0.2">
      <c r="B65" s="9"/>
      <c r="C65" s="9"/>
    </row>
    <row r="66" spans="1:3" ht="16" x14ac:dyDescent="0.2">
      <c r="A66" s="25" t="s">
        <v>13</v>
      </c>
      <c r="B66" s="12" t="s">
        <v>14</v>
      </c>
      <c r="C66" s="26"/>
    </row>
    <row r="67" spans="1:3" ht="98" x14ac:dyDescent="0.2">
      <c r="A67" s="22" t="s">
        <v>52</v>
      </c>
      <c r="B67" s="1" t="s">
        <v>268</v>
      </c>
      <c r="C67" s="16"/>
    </row>
    <row r="68" spans="1:3" ht="48" x14ac:dyDescent="0.2">
      <c r="A68" s="22" t="s">
        <v>53</v>
      </c>
      <c r="B68" s="1" t="s">
        <v>268</v>
      </c>
      <c r="C68" s="16"/>
    </row>
    <row r="69" spans="1:3" ht="48" x14ac:dyDescent="0.2">
      <c r="A69" s="22" t="s">
        <v>54</v>
      </c>
      <c r="B69" s="1" t="s">
        <v>268</v>
      </c>
      <c r="C69" s="16"/>
    </row>
    <row r="70" spans="1:3" ht="32" x14ac:dyDescent="0.2">
      <c r="A70" s="22" t="s">
        <v>55</v>
      </c>
      <c r="B70" s="1" t="s">
        <v>268</v>
      </c>
      <c r="C70" s="16"/>
    </row>
    <row r="71" spans="1:3" ht="32" x14ac:dyDescent="0.2">
      <c r="A71" s="22" t="s">
        <v>56</v>
      </c>
      <c r="B71" s="1" t="s">
        <v>268</v>
      </c>
      <c r="C71" s="16"/>
    </row>
    <row r="72" spans="1:3" ht="112" x14ac:dyDescent="0.2">
      <c r="A72" s="27" t="s">
        <v>57</v>
      </c>
      <c r="B72" s="1" t="s">
        <v>268</v>
      </c>
      <c r="C72" s="16"/>
    </row>
    <row r="73" spans="1:3" ht="48" x14ac:dyDescent="0.2">
      <c r="A73" s="27" t="s">
        <v>58</v>
      </c>
      <c r="B73" s="1" t="s">
        <v>268</v>
      </c>
      <c r="C73" s="16"/>
    </row>
    <row r="74" spans="1:3" ht="48" x14ac:dyDescent="0.2">
      <c r="A74" s="27" t="s">
        <v>59</v>
      </c>
      <c r="B74" s="1" t="s">
        <v>143</v>
      </c>
      <c r="C74" s="16"/>
    </row>
    <row r="75" spans="1:3" ht="82" x14ac:dyDescent="0.2">
      <c r="A75" s="27" t="s">
        <v>60</v>
      </c>
      <c r="B75" s="1" t="s">
        <v>143</v>
      </c>
      <c r="C75" s="16"/>
    </row>
    <row r="76" spans="1:3" ht="64" x14ac:dyDescent="0.2">
      <c r="A76" s="27" t="s">
        <v>61</v>
      </c>
      <c r="B76" s="1" t="s">
        <v>143</v>
      </c>
      <c r="C76" s="16"/>
    </row>
    <row r="77" spans="1:3" ht="48" x14ac:dyDescent="0.2">
      <c r="A77" s="17" t="s">
        <v>62</v>
      </c>
      <c r="B77" s="1" t="s">
        <v>143</v>
      </c>
      <c r="C77" s="16"/>
    </row>
    <row r="78" spans="1:3" ht="48" x14ac:dyDescent="0.2">
      <c r="A78" s="17" t="s">
        <v>63</v>
      </c>
      <c r="B78" s="1" t="s">
        <v>143</v>
      </c>
      <c r="C78" s="16"/>
    </row>
    <row r="79" spans="1:3" ht="64" x14ac:dyDescent="0.2">
      <c r="A79" s="17" t="s">
        <v>64</v>
      </c>
      <c r="B79" s="1" t="s">
        <v>143</v>
      </c>
      <c r="C79" s="16"/>
    </row>
    <row r="80" spans="1:3" x14ac:dyDescent="0.2">
      <c r="A80" s="7"/>
      <c r="B80" s="90"/>
      <c r="C80" s="9"/>
    </row>
    <row r="81" spans="1:3" x14ac:dyDescent="0.2">
      <c r="A81" s="28" t="s">
        <v>65</v>
      </c>
      <c r="B81" s="90"/>
      <c r="C81" s="9"/>
    </row>
    <row r="82" spans="1:3" ht="77" x14ac:dyDescent="0.2">
      <c r="A82" s="7" t="s">
        <v>66</v>
      </c>
      <c r="B82" s="9"/>
      <c r="C82" s="9"/>
    </row>
    <row r="83" spans="1:3" x14ac:dyDescent="0.2">
      <c r="A83" s="7"/>
      <c r="B83" s="9"/>
      <c r="C83" s="9"/>
    </row>
    <row r="84" spans="1:3" ht="49.5" customHeight="1" x14ac:dyDescent="0.2">
      <c r="A84" s="180" t="s">
        <v>67</v>
      </c>
      <c r="B84" s="180"/>
      <c r="C84" s="180"/>
    </row>
    <row r="85" spans="1:3" ht="16" x14ac:dyDescent="0.2">
      <c r="A85" s="29"/>
      <c r="B85" s="9"/>
      <c r="C85" s="9"/>
    </row>
    <row r="86" spans="1:3" ht="16" x14ac:dyDescent="0.2">
      <c r="A86" s="30" t="s">
        <v>13</v>
      </c>
      <c r="B86" s="12" t="s">
        <v>14</v>
      </c>
      <c r="C86" s="26"/>
    </row>
    <row r="87" spans="1:3" ht="130" x14ac:dyDescent="0.2">
      <c r="A87" s="14" t="s">
        <v>68</v>
      </c>
      <c r="B87" s="1" t="s">
        <v>268</v>
      </c>
      <c r="C87" s="16"/>
    </row>
    <row r="88" spans="1:3" ht="112" x14ac:dyDescent="0.2">
      <c r="A88" s="14" t="s">
        <v>69</v>
      </c>
      <c r="B88" s="1" t="s">
        <v>268</v>
      </c>
      <c r="C88" s="16"/>
    </row>
    <row r="89" spans="1:3" ht="80" x14ac:dyDescent="0.2">
      <c r="A89" s="17" t="s">
        <v>70</v>
      </c>
      <c r="B89" s="1" t="s">
        <v>268</v>
      </c>
      <c r="C89" s="16"/>
    </row>
    <row r="90" spans="1:3" ht="64" x14ac:dyDescent="0.2">
      <c r="A90" s="14" t="s">
        <v>71</v>
      </c>
      <c r="B90" s="1" t="s">
        <v>268</v>
      </c>
      <c r="C90" s="16"/>
    </row>
    <row r="91" spans="1:3" ht="82" x14ac:dyDescent="0.2">
      <c r="A91" s="14" t="s">
        <v>72</v>
      </c>
      <c r="B91" s="1" t="s">
        <v>143</v>
      </c>
      <c r="C91" s="16"/>
    </row>
    <row r="92" spans="1:3" ht="64" x14ac:dyDescent="0.2">
      <c r="A92" s="17" t="s">
        <v>73</v>
      </c>
      <c r="B92" s="1" t="s">
        <v>143</v>
      </c>
      <c r="C92" s="16"/>
    </row>
    <row r="93" spans="1:3" ht="82" x14ac:dyDescent="0.2">
      <c r="A93" s="17" t="s">
        <v>74</v>
      </c>
      <c r="B93" s="1" t="s">
        <v>143</v>
      </c>
      <c r="C93" s="16"/>
    </row>
    <row r="94" spans="1:3" ht="64" x14ac:dyDescent="0.2">
      <c r="A94" s="17" t="s">
        <v>75</v>
      </c>
      <c r="B94" s="1" t="s">
        <v>268</v>
      </c>
      <c r="C94" s="16"/>
    </row>
    <row r="95" spans="1:3" ht="48" x14ac:dyDescent="0.2">
      <c r="A95" s="14" t="s">
        <v>76</v>
      </c>
      <c r="B95" s="1" t="s">
        <v>268</v>
      </c>
      <c r="C95" s="16"/>
    </row>
    <row r="96" spans="1:3" ht="114" x14ac:dyDescent="0.2">
      <c r="A96" s="14" t="s">
        <v>77</v>
      </c>
      <c r="B96" s="1" t="s">
        <v>268</v>
      </c>
      <c r="C96" s="16"/>
    </row>
    <row r="97" spans="1:3" ht="64" x14ac:dyDescent="0.2">
      <c r="A97" s="14" t="s">
        <v>78</v>
      </c>
      <c r="B97" s="1" t="s">
        <v>268</v>
      </c>
      <c r="C97" s="16"/>
    </row>
    <row r="98" spans="1:3" x14ac:dyDescent="0.2">
      <c r="A98" s="7"/>
      <c r="B98" s="9"/>
      <c r="C98" s="9"/>
    </row>
    <row r="99" spans="1:3" ht="38" x14ac:dyDescent="0.2">
      <c r="A99" s="31" t="s">
        <v>79</v>
      </c>
      <c r="B99" s="9"/>
      <c r="C99" s="9"/>
    </row>
    <row r="100" spans="1:3" ht="26" x14ac:dyDescent="0.2">
      <c r="A100" s="31" t="s">
        <v>80</v>
      </c>
      <c r="B100" s="9"/>
      <c r="C100" s="9"/>
    </row>
    <row r="101" spans="1:3" ht="26" x14ac:dyDescent="0.2">
      <c r="A101" s="31" t="s">
        <v>81</v>
      </c>
      <c r="B101" s="9"/>
      <c r="C101" s="9"/>
    </row>
    <row r="102" spans="1:3" ht="26" x14ac:dyDescent="0.2">
      <c r="A102" s="31" t="s">
        <v>82</v>
      </c>
      <c r="B102" s="9"/>
      <c r="C102" s="9"/>
    </row>
    <row r="103" spans="1:3" x14ac:dyDescent="0.2">
      <c r="A103" s="7"/>
      <c r="B103" s="9"/>
      <c r="C103" s="9"/>
    </row>
    <row r="104" spans="1:3" ht="51" customHeight="1" x14ac:dyDescent="0.2">
      <c r="A104" s="180" t="s">
        <v>83</v>
      </c>
      <c r="B104" s="180"/>
      <c r="C104" s="180"/>
    </row>
    <row r="105" spans="1:3" ht="16" x14ac:dyDescent="0.2">
      <c r="A105" s="32"/>
      <c r="B105" s="9"/>
      <c r="C105" s="9"/>
    </row>
    <row r="106" spans="1:3" ht="16" x14ac:dyDescent="0.2">
      <c r="A106" s="30" t="s">
        <v>13</v>
      </c>
      <c r="B106" s="12" t="s">
        <v>14</v>
      </c>
      <c r="C106" s="26"/>
    </row>
    <row r="107" spans="1:3" ht="112" x14ac:dyDescent="0.2">
      <c r="A107" s="14" t="s">
        <v>84</v>
      </c>
      <c r="B107" s="1" t="s">
        <v>143</v>
      </c>
      <c r="C107" s="16"/>
    </row>
    <row r="108" spans="1:3" ht="48" x14ac:dyDescent="0.2">
      <c r="A108" s="14" t="s">
        <v>85</v>
      </c>
      <c r="B108" s="1" t="s">
        <v>143</v>
      </c>
      <c r="C108" s="16"/>
    </row>
    <row r="109" spans="1:3" ht="32" x14ac:dyDescent="0.2">
      <c r="A109" s="14" t="s">
        <v>140</v>
      </c>
      <c r="B109" s="1" t="s">
        <v>268</v>
      </c>
      <c r="C109" s="16"/>
    </row>
    <row r="110" spans="1:3" ht="48" x14ac:dyDescent="0.2">
      <c r="A110" s="14" t="s">
        <v>86</v>
      </c>
      <c r="B110" s="1" t="s">
        <v>268</v>
      </c>
      <c r="C110" s="16"/>
    </row>
    <row r="111" spans="1:3" ht="64" x14ac:dyDescent="0.2">
      <c r="A111" s="14" t="s">
        <v>87</v>
      </c>
      <c r="B111" s="1" t="s">
        <v>268</v>
      </c>
      <c r="C111" s="16"/>
    </row>
    <row r="112" spans="1:3" ht="32" x14ac:dyDescent="0.2">
      <c r="A112" s="14" t="s">
        <v>88</v>
      </c>
      <c r="B112" s="1" t="s">
        <v>268</v>
      </c>
      <c r="C112" s="16"/>
    </row>
    <row r="113" spans="1:3" ht="48" x14ac:dyDescent="0.2">
      <c r="A113" s="14" t="s">
        <v>89</v>
      </c>
      <c r="B113" s="1" t="s">
        <v>268</v>
      </c>
      <c r="C113" s="16"/>
    </row>
    <row r="114" spans="1:3" ht="96" x14ac:dyDescent="0.2">
      <c r="A114" s="33" t="s">
        <v>90</v>
      </c>
      <c r="B114" s="1" t="s">
        <v>143</v>
      </c>
      <c r="C114" s="16"/>
    </row>
    <row r="115" spans="1:3" ht="48" x14ac:dyDescent="0.2">
      <c r="A115" s="33" t="s">
        <v>91</v>
      </c>
      <c r="B115" s="1" t="s">
        <v>143</v>
      </c>
      <c r="C115" s="16"/>
    </row>
    <row r="116" spans="1:3" ht="48" x14ac:dyDescent="0.2">
      <c r="A116" s="33" t="s">
        <v>92</v>
      </c>
      <c r="B116" s="1" t="s">
        <v>143</v>
      </c>
      <c r="C116" s="16"/>
    </row>
    <row r="117" spans="1:3" ht="64" x14ac:dyDescent="0.2">
      <c r="A117" s="27" t="s">
        <v>93</v>
      </c>
      <c r="B117" s="1" t="s">
        <v>268</v>
      </c>
      <c r="C117" s="16"/>
    </row>
    <row r="118" spans="1:3" ht="80" x14ac:dyDescent="0.2">
      <c r="A118" s="27" t="s">
        <v>94</v>
      </c>
      <c r="B118" s="1" t="s">
        <v>268</v>
      </c>
      <c r="C118" s="16"/>
    </row>
    <row r="119" spans="1:3" x14ac:dyDescent="0.2">
      <c r="A119" s="34"/>
      <c r="B119" s="90"/>
      <c r="C119" s="9"/>
    </row>
    <row r="120" spans="1:3" ht="26" x14ac:dyDescent="0.2">
      <c r="A120" s="35" t="s">
        <v>95</v>
      </c>
      <c r="B120" s="90"/>
      <c r="C120" s="9"/>
    </row>
    <row r="121" spans="1:3" x14ac:dyDescent="0.2">
      <c r="A121" s="34"/>
      <c r="B121" s="9"/>
      <c r="C121" s="9"/>
    </row>
    <row r="122" spans="1:3" ht="48" customHeight="1" x14ac:dyDescent="0.2">
      <c r="A122" s="180" t="s">
        <v>96</v>
      </c>
      <c r="B122" s="180"/>
      <c r="C122" s="180"/>
    </row>
    <row r="123" spans="1:3" x14ac:dyDescent="0.2">
      <c r="A123" s="7"/>
      <c r="B123" s="9"/>
      <c r="C123" s="9"/>
    </row>
    <row r="124" spans="1:3" ht="16" x14ac:dyDescent="0.2">
      <c r="A124" s="30" t="s">
        <v>13</v>
      </c>
      <c r="B124" s="12" t="s">
        <v>14</v>
      </c>
      <c r="C124" s="26"/>
    </row>
    <row r="125" spans="1:3" ht="98" x14ac:dyDescent="0.2">
      <c r="A125" s="17" t="s">
        <v>97</v>
      </c>
      <c r="B125" s="1" t="s">
        <v>143</v>
      </c>
      <c r="C125" s="16"/>
    </row>
    <row r="126" spans="1:3" ht="32" x14ac:dyDescent="0.2">
      <c r="A126" s="36" t="s">
        <v>98</v>
      </c>
      <c r="B126" s="1" t="s">
        <v>268</v>
      </c>
      <c r="C126" s="16"/>
    </row>
    <row r="127" spans="1:3" ht="64" x14ac:dyDescent="0.2">
      <c r="A127" s="14" t="s">
        <v>99</v>
      </c>
      <c r="B127" s="1" t="s">
        <v>268</v>
      </c>
      <c r="C127" s="16"/>
    </row>
    <row r="128" spans="1:3" ht="32" x14ac:dyDescent="0.2">
      <c r="A128" s="14" t="s">
        <v>100</v>
      </c>
      <c r="B128" s="1" t="s">
        <v>268</v>
      </c>
      <c r="C128" s="16"/>
    </row>
    <row r="129" spans="1:3" ht="48" x14ac:dyDescent="0.2">
      <c r="A129" s="17" t="s">
        <v>101</v>
      </c>
      <c r="B129" s="1" t="s">
        <v>268</v>
      </c>
      <c r="C129" s="16"/>
    </row>
    <row r="130" spans="1:3" ht="32" x14ac:dyDescent="0.2">
      <c r="A130" s="14" t="s">
        <v>102</v>
      </c>
      <c r="B130" s="1" t="s">
        <v>268</v>
      </c>
      <c r="C130" s="16"/>
    </row>
    <row r="131" spans="1:3" x14ac:dyDescent="0.2">
      <c r="A131" s="7"/>
      <c r="B131" s="9"/>
      <c r="C131" s="9"/>
    </row>
    <row r="132" spans="1:3" ht="62" x14ac:dyDescent="0.2">
      <c r="A132" s="31" t="s">
        <v>103</v>
      </c>
      <c r="B132" s="9"/>
      <c r="C132" s="9"/>
    </row>
    <row r="133" spans="1:3" x14ac:dyDescent="0.2">
      <c r="A133" s="7"/>
      <c r="B133" s="9"/>
      <c r="C133" s="9"/>
    </row>
    <row r="134" spans="1:3" ht="22.5" customHeight="1" x14ac:dyDescent="0.2">
      <c r="A134" s="180" t="s">
        <v>104</v>
      </c>
      <c r="B134" s="180"/>
      <c r="C134" s="180"/>
    </row>
    <row r="135" spans="1:3" x14ac:dyDescent="0.2">
      <c r="A135" s="7"/>
    </row>
    <row r="136" spans="1:3" ht="16" x14ac:dyDescent="0.2">
      <c r="A136" s="30" t="s">
        <v>13</v>
      </c>
      <c r="B136" s="12" t="s">
        <v>14</v>
      </c>
      <c r="C136" s="37"/>
    </row>
    <row r="137" spans="1:3" ht="16" x14ac:dyDescent="0.2">
      <c r="A137" s="17" t="s">
        <v>105</v>
      </c>
      <c r="B137" s="1" t="s">
        <v>268</v>
      </c>
      <c r="C137" s="16"/>
    </row>
    <row r="138" spans="1:3" ht="32" x14ac:dyDescent="0.2">
      <c r="A138" s="17" t="s">
        <v>106</v>
      </c>
      <c r="B138" s="1" t="s">
        <v>268</v>
      </c>
      <c r="C138" s="16"/>
    </row>
    <row r="139" spans="1:3" ht="48" x14ac:dyDescent="0.2">
      <c r="A139" s="17" t="s">
        <v>107</v>
      </c>
      <c r="B139" s="1" t="s">
        <v>268</v>
      </c>
      <c r="C139" s="16"/>
    </row>
    <row r="140" spans="1:3" ht="96" x14ac:dyDescent="0.2">
      <c r="A140" s="17" t="s">
        <v>108</v>
      </c>
      <c r="B140" s="1" t="s">
        <v>268</v>
      </c>
      <c r="C140" s="16"/>
    </row>
    <row r="141" spans="1:3" ht="96" x14ac:dyDescent="0.2">
      <c r="A141" s="17" t="s">
        <v>109</v>
      </c>
      <c r="B141" s="1" t="s">
        <v>268</v>
      </c>
      <c r="C141" s="16"/>
    </row>
    <row r="142" spans="1:3" ht="32" x14ac:dyDescent="0.2">
      <c r="A142" s="17" t="s">
        <v>110</v>
      </c>
      <c r="B142" s="1" t="s">
        <v>143</v>
      </c>
      <c r="C142" s="16"/>
    </row>
    <row r="143" spans="1:3" x14ac:dyDescent="0.2">
      <c r="A143" s="7"/>
    </row>
    <row r="144" spans="1:3" ht="20" x14ac:dyDescent="0.2">
      <c r="A144" s="190" t="s">
        <v>1</v>
      </c>
      <c r="B144" s="191"/>
      <c r="C144" s="192"/>
    </row>
    <row r="146" spans="1:3" ht="35.25" customHeight="1" x14ac:dyDescent="0.2">
      <c r="A146" s="180" t="s">
        <v>111</v>
      </c>
      <c r="B146" s="180"/>
      <c r="C146" s="180"/>
    </row>
    <row r="147" spans="1:3" ht="16" x14ac:dyDescent="0.2">
      <c r="A147" s="38"/>
    </row>
    <row r="148" spans="1:3" ht="16" x14ac:dyDescent="0.2">
      <c r="A148" s="39" t="s">
        <v>13</v>
      </c>
      <c r="B148" s="12" t="s">
        <v>14</v>
      </c>
      <c r="C148" s="37"/>
    </row>
    <row r="149" spans="1:3" ht="64" x14ac:dyDescent="0.2">
      <c r="A149" s="22" t="s">
        <v>112</v>
      </c>
      <c r="B149" s="1" t="s">
        <v>143</v>
      </c>
      <c r="C149" s="16"/>
    </row>
    <row r="150" spans="1:3" ht="48" x14ac:dyDescent="0.2">
      <c r="A150" s="22" t="s">
        <v>113</v>
      </c>
      <c r="B150" s="1" t="s">
        <v>143</v>
      </c>
      <c r="C150" s="16"/>
    </row>
    <row r="151" spans="1:3" ht="32" x14ac:dyDescent="0.2">
      <c r="A151" s="14" t="s">
        <v>114</v>
      </c>
      <c r="B151" s="1" t="s">
        <v>143</v>
      </c>
      <c r="C151" s="16"/>
    </row>
    <row r="152" spans="1:3" ht="32" x14ac:dyDescent="0.2">
      <c r="A152" s="14" t="s">
        <v>115</v>
      </c>
      <c r="B152" s="1" t="s">
        <v>143</v>
      </c>
      <c r="C152" s="16"/>
    </row>
    <row r="153" spans="1:3" ht="32" x14ac:dyDescent="0.2">
      <c r="A153" s="14" t="s">
        <v>116</v>
      </c>
      <c r="B153" s="1" t="s">
        <v>143</v>
      </c>
      <c r="C153" s="16"/>
    </row>
    <row r="154" spans="1:3" ht="80" x14ac:dyDescent="0.2">
      <c r="A154" s="17" t="s">
        <v>117</v>
      </c>
      <c r="B154" s="1" t="s">
        <v>143</v>
      </c>
      <c r="C154" s="16"/>
    </row>
    <row r="155" spans="1:3" ht="80" x14ac:dyDescent="0.2">
      <c r="A155" s="14" t="s">
        <v>118</v>
      </c>
      <c r="B155" s="1" t="s">
        <v>143</v>
      </c>
      <c r="C155" s="16"/>
    </row>
    <row r="156" spans="1:3" ht="64" x14ac:dyDescent="0.2">
      <c r="A156" s="14" t="s">
        <v>119</v>
      </c>
      <c r="B156" s="1" t="s">
        <v>143</v>
      </c>
      <c r="C156" s="16"/>
    </row>
    <row r="157" spans="1:3" ht="16" x14ac:dyDescent="0.2">
      <c r="A157" s="14" t="s">
        <v>120</v>
      </c>
      <c r="B157" s="1" t="s">
        <v>143</v>
      </c>
      <c r="C157" s="16"/>
    </row>
    <row r="158" spans="1:3" x14ac:dyDescent="0.2">
      <c r="A158" s="7"/>
    </row>
    <row r="159" spans="1:3" ht="37.5" customHeight="1" x14ac:dyDescent="0.2">
      <c r="A159" s="180" t="s">
        <v>121</v>
      </c>
      <c r="B159" s="180"/>
      <c r="C159" s="180"/>
    </row>
    <row r="160" spans="1:3" x14ac:dyDescent="0.2">
      <c r="A160" s="7"/>
    </row>
    <row r="161" spans="1:3" ht="16" x14ac:dyDescent="0.2">
      <c r="A161" s="30" t="s">
        <v>13</v>
      </c>
      <c r="B161" s="12" t="s">
        <v>14</v>
      </c>
      <c r="C161" s="40"/>
    </row>
    <row r="162" spans="1:3" ht="48" x14ac:dyDescent="0.2">
      <c r="A162" s="17" t="s">
        <v>122</v>
      </c>
      <c r="B162" s="1" t="s">
        <v>143</v>
      </c>
      <c r="C162" s="15"/>
    </row>
    <row r="163" spans="1:3" ht="64" x14ac:dyDescent="0.2">
      <c r="A163" s="17" t="s">
        <v>123</v>
      </c>
      <c r="B163" s="1" t="s">
        <v>143</v>
      </c>
      <c r="C163" s="15"/>
    </row>
    <row r="164" spans="1:3" ht="32" x14ac:dyDescent="0.2">
      <c r="A164" s="27" t="s">
        <v>124</v>
      </c>
      <c r="B164" s="1" t="s">
        <v>143</v>
      </c>
      <c r="C164" s="15"/>
    </row>
    <row r="165" spans="1:3" ht="80" x14ac:dyDescent="0.2">
      <c r="A165" s="17" t="s">
        <v>125</v>
      </c>
      <c r="B165" s="1" t="s">
        <v>143</v>
      </c>
      <c r="C165" s="15"/>
    </row>
    <row r="166" spans="1:3" ht="48" x14ac:dyDescent="0.2">
      <c r="A166" s="17" t="s">
        <v>126</v>
      </c>
      <c r="B166" s="1" t="s">
        <v>143</v>
      </c>
      <c r="C166" s="15"/>
    </row>
    <row r="167" spans="1:3" ht="64" x14ac:dyDescent="0.2">
      <c r="A167" s="17" t="s">
        <v>127</v>
      </c>
      <c r="B167" s="1" t="s">
        <v>143</v>
      </c>
      <c r="C167" s="15"/>
    </row>
    <row r="168" spans="1:3" x14ac:dyDescent="0.2">
      <c r="A168" s="7"/>
    </row>
    <row r="169" spans="1:3" ht="36.75" customHeight="1" x14ac:dyDescent="0.2">
      <c r="A169" s="180" t="s">
        <v>128</v>
      </c>
      <c r="B169" s="180"/>
      <c r="C169" s="180"/>
    </row>
    <row r="170" spans="1:3" x14ac:dyDescent="0.2">
      <c r="A170" s="7"/>
    </row>
    <row r="171" spans="1:3" ht="16" x14ac:dyDescent="0.2">
      <c r="A171" s="39" t="s">
        <v>13</v>
      </c>
      <c r="B171" s="12" t="s">
        <v>14</v>
      </c>
      <c r="C171" s="40"/>
    </row>
    <row r="172" spans="1:3" ht="32" x14ac:dyDescent="0.2">
      <c r="A172" s="17" t="s">
        <v>129</v>
      </c>
      <c r="B172" s="1" t="s">
        <v>143</v>
      </c>
      <c r="C172" s="16"/>
    </row>
    <row r="173" spans="1:3" ht="16" x14ac:dyDescent="0.2">
      <c r="A173" s="17" t="s">
        <v>130</v>
      </c>
      <c r="B173" s="1" t="s">
        <v>143</v>
      </c>
      <c r="C173" s="16"/>
    </row>
    <row r="174" spans="1:3" ht="32" x14ac:dyDescent="0.2">
      <c r="A174" s="17" t="s">
        <v>131</v>
      </c>
      <c r="B174" s="1" t="s">
        <v>143</v>
      </c>
      <c r="C174" s="16"/>
    </row>
    <row r="175" spans="1:3" ht="32" x14ac:dyDescent="0.2">
      <c r="A175" s="17" t="s">
        <v>132</v>
      </c>
      <c r="B175" s="1" t="s">
        <v>143</v>
      </c>
      <c r="C175" s="16"/>
    </row>
    <row r="176" spans="1:3" ht="32" x14ac:dyDescent="0.2">
      <c r="A176" s="17" t="s">
        <v>133</v>
      </c>
      <c r="B176" s="1" t="s">
        <v>143</v>
      </c>
      <c r="C176" s="16"/>
    </row>
    <row r="177" spans="1:3" ht="32" x14ac:dyDescent="0.2">
      <c r="A177" s="17" t="s">
        <v>134</v>
      </c>
      <c r="B177" s="1" t="s">
        <v>143</v>
      </c>
      <c r="C177" s="16"/>
    </row>
    <row r="179" spans="1:3" ht="20" x14ac:dyDescent="0.2">
      <c r="A179" s="194" t="s">
        <v>156</v>
      </c>
      <c r="B179" s="195"/>
      <c r="C179" s="196"/>
    </row>
    <row r="181" spans="1:3" ht="20.25" customHeight="1" x14ac:dyDescent="0.2">
      <c r="A181" s="197" t="s">
        <v>157</v>
      </c>
      <c r="B181" s="197"/>
      <c r="C181" s="197"/>
    </row>
    <row r="183" spans="1:3" x14ac:dyDescent="0.2">
      <c r="A183" s="91" t="s">
        <v>13</v>
      </c>
      <c r="B183" s="92" t="s">
        <v>14</v>
      </c>
      <c r="C183" s="15"/>
    </row>
    <row r="184" spans="1:3" ht="64" x14ac:dyDescent="0.2">
      <c r="A184" s="14" t="s">
        <v>158</v>
      </c>
      <c r="B184" s="1" t="s">
        <v>143</v>
      </c>
      <c r="C184" s="15"/>
    </row>
    <row r="185" spans="1:3" ht="48" x14ac:dyDescent="0.2">
      <c r="A185" s="14" t="s">
        <v>159</v>
      </c>
      <c r="B185" s="1" t="s">
        <v>143</v>
      </c>
      <c r="C185" s="15"/>
    </row>
    <row r="186" spans="1:3" ht="32" x14ac:dyDescent="0.2">
      <c r="A186" s="14" t="s">
        <v>160</v>
      </c>
      <c r="B186" s="1" t="s">
        <v>143</v>
      </c>
      <c r="C186" s="15"/>
    </row>
    <row r="187" spans="1:3" ht="32" x14ac:dyDescent="0.2">
      <c r="A187" s="14" t="s">
        <v>161</v>
      </c>
      <c r="B187" s="1" t="s">
        <v>143</v>
      </c>
      <c r="C187" s="15"/>
    </row>
    <row r="188" spans="1:3" ht="64" x14ac:dyDescent="0.2">
      <c r="A188" s="14" t="s">
        <v>162</v>
      </c>
      <c r="B188" s="1" t="s">
        <v>143</v>
      </c>
      <c r="C188" s="15"/>
    </row>
    <row r="189" spans="1:3" ht="16" x14ac:dyDescent="0.2">
      <c r="A189" s="14" t="s">
        <v>163</v>
      </c>
      <c r="B189" s="1" t="s">
        <v>143</v>
      </c>
      <c r="C189" s="15"/>
    </row>
    <row r="190" spans="1:3" ht="32" x14ac:dyDescent="0.2">
      <c r="A190" s="14" t="s">
        <v>164</v>
      </c>
      <c r="B190" s="1" t="s">
        <v>143</v>
      </c>
      <c r="C190" s="15"/>
    </row>
    <row r="191" spans="1:3" ht="80" x14ac:dyDescent="0.2">
      <c r="A191" s="14" t="s">
        <v>165</v>
      </c>
      <c r="B191" s="1" t="s">
        <v>143</v>
      </c>
      <c r="C191" s="15"/>
    </row>
    <row r="192" spans="1:3" ht="64" x14ac:dyDescent="0.2">
      <c r="A192" s="14" t="s">
        <v>166</v>
      </c>
      <c r="B192" s="1" t="s">
        <v>143</v>
      </c>
      <c r="C192" s="15"/>
    </row>
    <row r="195" spans="1:3" x14ac:dyDescent="0.2">
      <c r="A195" s="198" t="s">
        <v>167</v>
      </c>
      <c r="B195" s="198"/>
      <c r="C195" s="198"/>
    </row>
    <row r="197" spans="1:3" x14ac:dyDescent="0.2">
      <c r="A197" s="91" t="s">
        <v>13</v>
      </c>
      <c r="B197" s="92" t="s">
        <v>14</v>
      </c>
      <c r="C197" s="15"/>
    </row>
    <row r="198" spans="1:3" ht="64" x14ac:dyDescent="0.2">
      <c r="A198" s="17" t="s">
        <v>168</v>
      </c>
      <c r="B198" s="1" t="s">
        <v>143</v>
      </c>
      <c r="C198" s="15"/>
    </row>
    <row r="199" spans="1:3" ht="80" x14ac:dyDescent="0.2">
      <c r="A199" s="17" t="s">
        <v>169</v>
      </c>
      <c r="B199" s="1" t="s">
        <v>143</v>
      </c>
      <c r="C199" s="15"/>
    </row>
    <row r="200" spans="1:3" ht="48" x14ac:dyDescent="0.2">
      <c r="A200" s="17" t="s">
        <v>170</v>
      </c>
      <c r="B200" s="1" t="s">
        <v>143</v>
      </c>
      <c r="C200" s="15"/>
    </row>
    <row r="201" spans="1:3" ht="64" x14ac:dyDescent="0.2">
      <c r="A201" s="17" t="s">
        <v>171</v>
      </c>
      <c r="B201" s="1" t="s">
        <v>143</v>
      </c>
      <c r="C201" s="15"/>
    </row>
    <row r="202" spans="1:3" ht="64" x14ac:dyDescent="0.2">
      <c r="A202" s="17" t="s">
        <v>172</v>
      </c>
      <c r="B202" s="1" t="s">
        <v>143</v>
      </c>
      <c r="C202" s="15"/>
    </row>
    <row r="203" spans="1:3" ht="32" x14ac:dyDescent="0.2">
      <c r="A203" s="17" t="s">
        <v>173</v>
      </c>
      <c r="B203" s="1" t="s">
        <v>143</v>
      </c>
      <c r="C203" s="15"/>
    </row>
    <row r="204" spans="1:3" ht="32" x14ac:dyDescent="0.2">
      <c r="A204" s="17" t="s">
        <v>174</v>
      </c>
      <c r="B204" s="1" t="s">
        <v>143</v>
      </c>
      <c r="C204" s="15"/>
    </row>
    <row r="205" spans="1:3" ht="48" x14ac:dyDescent="0.2">
      <c r="A205" s="17" t="s">
        <v>175</v>
      </c>
      <c r="B205" s="1" t="s">
        <v>143</v>
      </c>
      <c r="C205" s="15"/>
    </row>
    <row r="206" spans="1:3" ht="112" x14ac:dyDescent="0.2">
      <c r="A206" s="17" t="s">
        <v>176</v>
      </c>
      <c r="B206" s="1" t="s">
        <v>143</v>
      </c>
      <c r="C206" s="15"/>
    </row>
    <row r="208" spans="1:3" x14ac:dyDescent="0.2">
      <c r="A208" s="199" t="s">
        <v>177</v>
      </c>
      <c r="B208" s="199"/>
      <c r="C208" s="199"/>
    </row>
    <row r="210" spans="1:3" x14ac:dyDescent="0.2">
      <c r="A210" s="91" t="s">
        <v>13</v>
      </c>
      <c r="B210" s="93" t="s">
        <v>14</v>
      </c>
      <c r="C210" s="15"/>
    </row>
    <row r="211" spans="1:3" ht="16" x14ac:dyDescent="0.2">
      <c r="A211" s="17" t="s">
        <v>178</v>
      </c>
      <c r="B211" s="1" t="s">
        <v>143</v>
      </c>
      <c r="C211" s="15"/>
    </row>
    <row r="212" spans="1:3" ht="48" x14ac:dyDescent="0.2">
      <c r="A212" s="17" t="s">
        <v>179</v>
      </c>
      <c r="B212" s="1" t="s">
        <v>143</v>
      </c>
      <c r="C212" s="15"/>
    </row>
    <row r="213" spans="1:3" ht="32" x14ac:dyDescent="0.2">
      <c r="A213" s="17" t="s">
        <v>180</v>
      </c>
      <c r="B213" s="1" t="s">
        <v>143</v>
      </c>
      <c r="C213" s="15"/>
    </row>
    <row r="214" spans="1:3" ht="48" x14ac:dyDescent="0.2">
      <c r="A214" s="17" t="s">
        <v>181</v>
      </c>
      <c r="B214" s="1" t="s">
        <v>143</v>
      </c>
      <c r="C214" s="15"/>
    </row>
    <row r="215" spans="1:3" ht="96" x14ac:dyDescent="0.2">
      <c r="A215" s="17" t="s">
        <v>182</v>
      </c>
      <c r="B215" s="1" t="s">
        <v>143</v>
      </c>
      <c r="C215" s="15"/>
    </row>
    <row r="216" spans="1:3" ht="96" x14ac:dyDescent="0.2">
      <c r="A216" s="17" t="s">
        <v>183</v>
      </c>
      <c r="B216" s="1" t="s">
        <v>143</v>
      </c>
      <c r="C216" s="15"/>
    </row>
    <row r="217" spans="1:3" ht="64" x14ac:dyDescent="0.2">
      <c r="A217" s="17" t="s">
        <v>184</v>
      </c>
      <c r="B217" s="1" t="s">
        <v>143</v>
      </c>
      <c r="C217" s="15"/>
    </row>
    <row r="218" spans="1:3" ht="32" x14ac:dyDescent="0.2">
      <c r="A218" s="17" t="s">
        <v>185</v>
      </c>
      <c r="B218" s="1" t="s">
        <v>143</v>
      </c>
      <c r="C218" s="15"/>
    </row>
    <row r="219" spans="1:3" ht="32" x14ac:dyDescent="0.2">
      <c r="A219" s="17" t="s">
        <v>186</v>
      </c>
      <c r="B219" s="1" t="s">
        <v>143</v>
      </c>
      <c r="C219" s="15"/>
    </row>
    <row r="220" spans="1:3" ht="32" x14ac:dyDescent="0.2">
      <c r="A220" s="17" t="s">
        <v>187</v>
      </c>
      <c r="B220" s="1" t="s">
        <v>143</v>
      </c>
      <c r="C220" s="15"/>
    </row>
    <row r="221" spans="1:3" ht="48" x14ac:dyDescent="0.2">
      <c r="A221" s="17" t="s">
        <v>188</v>
      </c>
      <c r="B221" s="1" t="s">
        <v>143</v>
      </c>
      <c r="C221" s="15"/>
    </row>
    <row r="222" spans="1:3" ht="32" x14ac:dyDescent="0.2">
      <c r="A222" s="94" t="s">
        <v>189</v>
      </c>
      <c r="B222" s="1" t="s">
        <v>143</v>
      </c>
      <c r="C222" s="95"/>
    </row>
    <row r="223" spans="1:3" ht="80" x14ac:dyDescent="0.2">
      <c r="A223" s="14" t="s">
        <v>190</v>
      </c>
      <c r="B223" s="1" t="s">
        <v>143</v>
      </c>
      <c r="C223" s="15"/>
    </row>
    <row r="224" spans="1:3" x14ac:dyDescent="0.2">
      <c r="A224" s="6"/>
      <c r="B224" s="6"/>
      <c r="C224" s="6"/>
    </row>
    <row r="225" spans="1:3" ht="29.25" customHeight="1" x14ac:dyDescent="0.2">
      <c r="A225" s="200" t="s">
        <v>191</v>
      </c>
      <c r="B225" s="200"/>
      <c r="C225" s="200"/>
    </row>
    <row r="226" spans="1:3" x14ac:dyDescent="0.2">
      <c r="A226" s="6"/>
      <c r="B226" s="6"/>
      <c r="C226" s="6"/>
    </row>
    <row r="227" spans="1:3" x14ac:dyDescent="0.2">
      <c r="A227" s="91" t="s">
        <v>13</v>
      </c>
      <c r="B227" s="92" t="s">
        <v>14</v>
      </c>
      <c r="C227" s="15"/>
    </row>
    <row r="228" spans="1:3" x14ac:dyDescent="0.2">
      <c r="A228" s="96" t="s">
        <v>192</v>
      </c>
      <c r="B228" s="1" t="s">
        <v>143</v>
      </c>
      <c r="C228" s="15"/>
    </row>
    <row r="229" spans="1:3" x14ac:dyDescent="0.2">
      <c r="A229" s="96" t="s">
        <v>193</v>
      </c>
      <c r="B229" s="1" t="s">
        <v>143</v>
      </c>
      <c r="C229" s="15"/>
    </row>
    <row r="230" spans="1:3" ht="32" x14ac:dyDescent="0.2">
      <c r="A230" s="17" t="s">
        <v>194</v>
      </c>
      <c r="B230" s="1" t="s">
        <v>143</v>
      </c>
      <c r="C230" s="15"/>
    </row>
    <row r="231" spans="1:3" ht="32" x14ac:dyDescent="0.2">
      <c r="A231" s="17" t="s">
        <v>195</v>
      </c>
      <c r="B231" s="1" t="s">
        <v>143</v>
      </c>
      <c r="C231" s="15"/>
    </row>
    <row r="232" spans="1:3" ht="48" x14ac:dyDescent="0.2">
      <c r="A232" s="17" t="s">
        <v>196</v>
      </c>
      <c r="B232" s="1" t="s">
        <v>143</v>
      </c>
      <c r="C232" s="15"/>
    </row>
    <row r="233" spans="1:3" ht="32" x14ac:dyDescent="0.2">
      <c r="A233" s="94" t="s">
        <v>197</v>
      </c>
      <c r="B233" s="1" t="s">
        <v>143</v>
      </c>
      <c r="C233" s="95"/>
    </row>
    <row r="234" spans="1:3" x14ac:dyDescent="0.2">
      <c r="A234" s="97"/>
      <c r="B234" s="97"/>
      <c r="C234" s="97"/>
    </row>
    <row r="235" spans="1:3" ht="33" customHeight="1" x14ac:dyDescent="0.2">
      <c r="A235" s="200" t="s">
        <v>198</v>
      </c>
      <c r="B235" s="200"/>
      <c r="C235" s="200"/>
    </row>
    <row r="236" spans="1:3" x14ac:dyDescent="0.2">
      <c r="A236" s="6"/>
      <c r="B236" s="6"/>
      <c r="C236" s="6"/>
    </row>
    <row r="237" spans="1:3" x14ac:dyDescent="0.2">
      <c r="A237" s="91" t="s">
        <v>13</v>
      </c>
      <c r="B237" s="92" t="s">
        <v>199</v>
      </c>
      <c r="C237" s="15"/>
    </row>
    <row r="238" spans="1:3" ht="32" x14ac:dyDescent="0.2">
      <c r="A238" s="14" t="s">
        <v>200</v>
      </c>
      <c r="B238" s="1" t="s">
        <v>143</v>
      </c>
      <c r="C238" s="15"/>
    </row>
    <row r="239" spans="1:3" x14ac:dyDescent="0.2">
      <c r="A239" s="98" t="s">
        <v>201</v>
      </c>
      <c r="B239" s="1" t="s">
        <v>143</v>
      </c>
      <c r="C239" s="15"/>
    </row>
    <row r="240" spans="1:3" x14ac:dyDescent="0.2">
      <c r="A240" s="98" t="s">
        <v>202</v>
      </c>
      <c r="B240" s="1" t="s">
        <v>143</v>
      </c>
      <c r="C240" s="15"/>
    </row>
    <row r="241" spans="1:3" ht="16" x14ac:dyDescent="0.2">
      <c r="A241" s="14" t="s">
        <v>203</v>
      </c>
      <c r="B241" s="1" t="s">
        <v>143</v>
      </c>
      <c r="C241" s="15"/>
    </row>
    <row r="242" spans="1:3" ht="32" x14ac:dyDescent="0.2">
      <c r="A242" s="17" t="s">
        <v>204</v>
      </c>
      <c r="B242" s="1" t="s">
        <v>143</v>
      </c>
      <c r="C242" s="15"/>
    </row>
    <row r="243" spans="1:3" ht="48" x14ac:dyDescent="0.2">
      <c r="A243" s="14" t="s">
        <v>205</v>
      </c>
      <c r="B243" s="1" t="s">
        <v>143</v>
      </c>
      <c r="C243" s="15"/>
    </row>
    <row r="244" spans="1:3" ht="32" x14ac:dyDescent="0.2">
      <c r="A244" s="14" t="s">
        <v>206</v>
      </c>
      <c r="B244" s="1" t="s">
        <v>143</v>
      </c>
      <c r="C244" s="15"/>
    </row>
    <row r="245" spans="1:3" ht="32" x14ac:dyDescent="0.2">
      <c r="A245" s="99" t="s">
        <v>207</v>
      </c>
      <c r="B245" s="1" t="s">
        <v>143</v>
      </c>
      <c r="C245" s="95"/>
    </row>
    <row r="246" spans="1:3" x14ac:dyDescent="0.2">
      <c r="A246" s="97"/>
      <c r="B246" s="97"/>
      <c r="C246" s="97"/>
    </row>
    <row r="247" spans="1:3" ht="44.25" customHeight="1" x14ac:dyDescent="0.2">
      <c r="A247" s="200" t="s">
        <v>208</v>
      </c>
      <c r="B247" s="200"/>
      <c r="C247" s="200"/>
    </row>
    <row r="249" spans="1:3" x14ac:dyDescent="0.2">
      <c r="A249" s="100" t="s">
        <v>13</v>
      </c>
      <c r="B249" s="101" t="s">
        <v>14</v>
      </c>
      <c r="C249" s="15"/>
    </row>
    <row r="250" spans="1:3" ht="64" x14ac:dyDescent="0.2">
      <c r="A250" s="14" t="s">
        <v>209</v>
      </c>
      <c r="B250" s="1" t="s">
        <v>143</v>
      </c>
      <c r="C250" s="15"/>
    </row>
    <row r="251" spans="1:3" ht="32" x14ac:dyDescent="0.2">
      <c r="A251" s="14" t="s">
        <v>210</v>
      </c>
      <c r="B251" s="1" t="s">
        <v>143</v>
      </c>
      <c r="C251" s="15"/>
    </row>
    <row r="252" spans="1:3" ht="48" x14ac:dyDescent="0.2">
      <c r="A252" s="14" t="s">
        <v>211</v>
      </c>
      <c r="B252" s="1" t="s">
        <v>143</v>
      </c>
      <c r="C252" s="15"/>
    </row>
    <row r="253" spans="1:3" ht="48" x14ac:dyDescent="0.2">
      <c r="A253" s="14" t="s">
        <v>212</v>
      </c>
      <c r="B253" s="1" t="s">
        <v>143</v>
      </c>
      <c r="C253" s="15"/>
    </row>
    <row r="254" spans="1:3" ht="32" x14ac:dyDescent="0.2">
      <c r="A254" s="14" t="s">
        <v>213</v>
      </c>
      <c r="B254" s="1" t="s">
        <v>143</v>
      </c>
      <c r="C254" s="15"/>
    </row>
    <row r="255" spans="1:3" ht="32" x14ac:dyDescent="0.2">
      <c r="A255" s="14" t="s">
        <v>214</v>
      </c>
      <c r="B255" s="1" t="s">
        <v>143</v>
      </c>
      <c r="C255" s="15"/>
    </row>
    <row r="256" spans="1:3" ht="64" x14ac:dyDescent="0.2">
      <c r="A256" s="14" t="s">
        <v>215</v>
      </c>
      <c r="B256" s="1" t="s">
        <v>143</v>
      </c>
      <c r="C256" s="15"/>
    </row>
    <row r="257" spans="1:3" ht="16" x14ac:dyDescent="0.2">
      <c r="A257" s="17" t="s">
        <v>216</v>
      </c>
      <c r="B257" s="1" t="s">
        <v>143</v>
      </c>
      <c r="C257" s="15"/>
    </row>
    <row r="258" spans="1:3" ht="32" x14ac:dyDescent="0.2">
      <c r="A258" s="17" t="s">
        <v>217</v>
      </c>
      <c r="B258" s="1" t="s">
        <v>143</v>
      </c>
      <c r="C258" s="15"/>
    </row>
    <row r="259" spans="1:3" x14ac:dyDescent="0.2">
      <c r="A259" s="6"/>
      <c r="B259" s="102"/>
      <c r="C259" s="6"/>
    </row>
    <row r="260" spans="1:3" ht="32.25" customHeight="1" x14ac:dyDescent="0.2">
      <c r="A260" s="200" t="s">
        <v>218</v>
      </c>
      <c r="B260" s="200"/>
      <c r="C260" s="200"/>
    </row>
    <row r="262" spans="1:3" x14ac:dyDescent="0.2">
      <c r="A262" s="91" t="s">
        <v>13</v>
      </c>
      <c r="B262" s="93" t="s">
        <v>14</v>
      </c>
      <c r="C262" s="15"/>
    </row>
    <row r="263" spans="1:3" ht="32" x14ac:dyDescent="0.2">
      <c r="A263" s="17" t="s">
        <v>219</v>
      </c>
      <c r="B263" s="1" t="s">
        <v>143</v>
      </c>
      <c r="C263" s="15"/>
    </row>
    <row r="264" spans="1:3" ht="48" x14ac:dyDescent="0.2">
      <c r="A264" s="14" t="s">
        <v>220</v>
      </c>
      <c r="B264" s="1" t="s">
        <v>143</v>
      </c>
      <c r="C264" s="15"/>
    </row>
    <row r="265" spans="1:3" ht="48" x14ac:dyDescent="0.2">
      <c r="A265" s="14" t="s">
        <v>221</v>
      </c>
      <c r="B265" s="1" t="s">
        <v>143</v>
      </c>
      <c r="C265" s="15"/>
    </row>
    <row r="266" spans="1:3" ht="32" x14ac:dyDescent="0.2">
      <c r="A266" s="14" t="s">
        <v>222</v>
      </c>
      <c r="B266" s="1" t="s">
        <v>143</v>
      </c>
      <c r="C266" s="15"/>
    </row>
    <row r="267" spans="1:3" ht="69.75" customHeight="1" x14ac:dyDescent="0.2">
      <c r="A267" s="14" t="s">
        <v>223</v>
      </c>
      <c r="B267" s="1" t="s">
        <v>143</v>
      </c>
      <c r="C267" s="15"/>
    </row>
    <row r="268" spans="1:3" hidden="1" x14ac:dyDescent="0.2">
      <c r="A268" s="6"/>
      <c r="B268" s="6"/>
      <c r="C268" s="6"/>
    </row>
    <row r="269" spans="1:3" ht="48" customHeight="1" x14ac:dyDescent="0.2">
      <c r="A269" s="217" t="s">
        <v>224</v>
      </c>
      <c r="B269" s="217"/>
      <c r="C269" s="217"/>
    </row>
    <row r="270" spans="1:3" x14ac:dyDescent="0.2">
      <c r="A270" s="6"/>
      <c r="B270" s="6"/>
      <c r="C270" s="6"/>
    </row>
    <row r="271" spans="1:3" x14ac:dyDescent="0.2">
      <c r="A271" s="91" t="s">
        <v>13</v>
      </c>
      <c r="B271" s="92" t="s">
        <v>14</v>
      </c>
      <c r="C271" s="15"/>
    </row>
    <row r="272" spans="1:3" ht="32" x14ac:dyDescent="0.2">
      <c r="A272" s="14" t="s">
        <v>225</v>
      </c>
      <c r="B272" s="1" t="s">
        <v>143</v>
      </c>
      <c r="C272" s="15"/>
    </row>
    <row r="273" spans="1:3" ht="80" x14ac:dyDescent="0.2">
      <c r="A273" s="14" t="s">
        <v>226</v>
      </c>
      <c r="B273" s="1" t="s">
        <v>143</v>
      </c>
      <c r="C273" s="15"/>
    </row>
    <row r="274" spans="1:3" ht="32" x14ac:dyDescent="0.2">
      <c r="A274" s="17" t="s">
        <v>227</v>
      </c>
      <c r="B274" s="1" t="s">
        <v>143</v>
      </c>
      <c r="C274" s="15"/>
    </row>
    <row r="275" spans="1:3" ht="64" x14ac:dyDescent="0.2">
      <c r="A275" s="17" t="s">
        <v>228</v>
      </c>
      <c r="B275" s="1" t="s">
        <v>143</v>
      </c>
      <c r="C275" s="15"/>
    </row>
    <row r="276" spans="1:3" ht="32" x14ac:dyDescent="0.2">
      <c r="A276" s="99" t="s">
        <v>229</v>
      </c>
      <c r="B276" s="1" t="s">
        <v>143</v>
      </c>
      <c r="C276" s="95"/>
    </row>
    <row r="277" spans="1:3" x14ac:dyDescent="0.2">
      <c r="A277" s="97"/>
      <c r="B277" s="97"/>
      <c r="C277" s="97"/>
    </row>
    <row r="278" spans="1:3" ht="33.75" customHeight="1" x14ac:dyDescent="0.2">
      <c r="A278" s="216" t="s">
        <v>230</v>
      </c>
      <c r="B278" s="216"/>
      <c r="C278" s="216"/>
    </row>
    <row r="280" spans="1:3" x14ac:dyDescent="0.2">
      <c r="A280" s="91" t="s">
        <v>13</v>
      </c>
      <c r="B280" s="92" t="s">
        <v>14</v>
      </c>
      <c r="C280" s="15"/>
    </row>
    <row r="281" spans="1:3" ht="32" x14ac:dyDescent="0.2">
      <c r="A281" s="17" t="s">
        <v>231</v>
      </c>
      <c r="B281" s="1" t="s">
        <v>143</v>
      </c>
      <c r="C281" s="15"/>
    </row>
    <row r="282" spans="1:3" ht="32" x14ac:dyDescent="0.2">
      <c r="A282" s="17" t="s">
        <v>232</v>
      </c>
      <c r="B282" s="1" t="s">
        <v>143</v>
      </c>
      <c r="C282" s="15"/>
    </row>
    <row r="283" spans="1:3" ht="32" x14ac:dyDescent="0.2">
      <c r="A283" s="17" t="s">
        <v>233</v>
      </c>
      <c r="B283" s="1" t="s">
        <v>143</v>
      </c>
      <c r="C283" s="15"/>
    </row>
    <row r="284" spans="1:3" ht="48" x14ac:dyDescent="0.2">
      <c r="A284" s="17" t="s">
        <v>234</v>
      </c>
      <c r="B284" s="1" t="s">
        <v>143</v>
      </c>
      <c r="C284" s="15"/>
    </row>
    <row r="285" spans="1:3" ht="32" x14ac:dyDescent="0.2">
      <c r="A285" s="17" t="s">
        <v>235</v>
      </c>
      <c r="B285" s="1" t="s">
        <v>143</v>
      </c>
      <c r="C285" s="15"/>
    </row>
    <row r="286" spans="1:3" ht="32" x14ac:dyDescent="0.2">
      <c r="A286" s="17" t="s">
        <v>236</v>
      </c>
      <c r="B286" s="1" t="s">
        <v>143</v>
      </c>
      <c r="C286" s="15"/>
    </row>
    <row r="287" spans="1:3" ht="32" x14ac:dyDescent="0.2">
      <c r="A287" s="103" t="s">
        <v>237</v>
      </c>
      <c r="B287" s="1" t="s">
        <v>143</v>
      </c>
      <c r="C287" s="15"/>
    </row>
    <row r="289" spans="1:3" x14ac:dyDescent="0.2">
      <c r="A289" s="201" t="s">
        <v>3</v>
      </c>
      <c r="B289" s="202"/>
      <c r="C289" s="203"/>
    </row>
    <row r="290" spans="1:3" x14ac:dyDescent="0.2">
      <c r="A290" s="204"/>
      <c r="B290" s="205"/>
      <c r="C290" s="206"/>
    </row>
    <row r="292" spans="1:3" ht="29.25" customHeight="1" x14ac:dyDescent="0.2">
      <c r="A292" s="200" t="s">
        <v>238</v>
      </c>
      <c r="B292" s="200"/>
      <c r="C292" s="200"/>
    </row>
    <row r="294" spans="1:3" x14ac:dyDescent="0.2">
      <c r="A294" s="91" t="s">
        <v>13</v>
      </c>
      <c r="B294" s="93" t="s">
        <v>14</v>
      </c>
      <c r="C294" s="15"/>
    </row>
    <row r="295" spans="1:3" ht="48" x14ac:dyDescent="0.2">
      <c r="A295" s="14" t="s">
        <v>239</v>
      </c>
      <c r="B295" s="1" t="s">
        <v>143</v>
      </c>
      <c r="C295" s="15"/>
    </row>
    <row r="296" spans="1:3" ht="16" x14ac:dyDescent="0.2">
      <c r="A296" s="14" t="s">
        <v>240</v>
      </c>
      <c r="B296" s="1" t="s">
        <v>143</v>
      </c>
      <c r="C296" s="15"/>
    </row>
    <row r="297" spans="1:3" ht="48" x14ac:dyDescent="0.2">
      <c r="A297" s="14" t="s">
        <v>241</v>
      </c>
      <c r="B297" s="1" t="s">
        <v>143</v>
      </c>
      <c r="C297" s="15"/>
    </row>
    <row r="298" spans="1:3" ht="32" x14ac:dyDescent="0.2">
      <c r="A298" s="17" t="s">
        <v>242</v>
      </c>
      <c r="B298" s="1" t="s">
        <v>143</v>
      </c>
      <c r="C298" s="15"/>
    </row>
    <row r="299" spans="1:3" ht="48" x14ac:dyDescent="0.2">
      <c r="A299" s="14" t="s">
        <v>243</v>
      </c>
      <c r="B299" s="1" t="s">
        <v>143</v>
      </c>
      <c r="C299" s="15"/>
    </row>
    <row r="300" spans="1:3" x14ac:dyDescent="0.2">
      <c r="A300" s="6"/>
      <c r="B300" s="102"/>
      <c r="C300" s="6"/>
    </row>
    <row r="301" spans="1:3" x14ac:dyDescent="0.2">
      <c r="A301" s="207" t="s">
        <v>154</v>
      </c>
      <c r="B301" s="208"/>
      <c r="C301" s="209"/>
    </row>
    <row r="302" spans="1:3" x14ac:dyDescent="0.2">
      <c r="A302" s="210"/>
      <c r="B302" s="211"/>
      <c r="C302" s="212"/>
    </row>
    <row r="303" spans="1:3" x14ac:dyDescent="0.2">
      <c r="A303" s="213"/>
      <c r="B303" s="214"/>
      <c r="C303" s="215"/>
    </row>
    <row r="305" spans="1:3" ht="50.25" customHeight="1" x14ac:dyDescent="0.2">
      <c r="A305" s="216" t="s">
        <v>244</v>
      </c>
      <c r="B305" s="216"/>
      <c r="C305" s="216"/>
    </row>
    <row r="307" spans="1:3" x14ac:dyDescent="0.2">
      <c r="A307" s="91" t="s">
        <v>13</v>
      </c>
      <c r="B307" s="93" t="s">
        <v>14</v>
      </c>
      <c r="C307" s="15"/>
    </row>
    <row r="308" spans="1:3" ht="32" x14ac:dyDescent="0.2">
      <c r="A308" s="17" t="s">
        <v>245</v>
      </c>
      <c r="B308" s="1" t="s">
        <v>143</v>
      </c>
      <c r="C308" s="15"/>
    </row>
    <row r="309" spans="1:3" ht="16" x14ac:dyDescent="0.2">
      <c r="A309" s="17" t="s">
        <v>246</v>
      </c>
      <c r="B309" s="1" t="s">
        <v>143</v>
      </c>
      <c r="C309" s="15"/>
    </row>
    <row r="310" spans="1:3" ht="32" x14ac:dyDescent="0.2">
      <c r="A310" s="17" t="s">
        <v>247</v>
      </c>
      <c r="B310" s="1" t="s">
        <v>143</v>
      </c>
      <c r="C310" s="15"/>
    </row>
    <row r="311" spans="1:3" ht="48" x14ac:dyDescent="0.2">
      <c r="A311" s="14" t="s">
        <v>248</v>
      </c>
      <c r="B311" s="1" t="s">
        <v>143</v>
      </c>
      <c r="C311" s="15"/>
    </row>
    <row r="312" spans="1:3" ht="80" x14ac:dyDescent="0.2">
      <c r="A312" s="14" t="s">
        <v>249</v>
      </c>
      <c r="B312" s="1" t="s">
        <v>143</v>
      </c>
      <c r="C312" s="15"/>
    </row>
    <row r="313" spans="1:3" ht="32" x14ac:dyDescent="0.2">
      <c r="A313" s="17" t="s">
        <v>250</v>
      </c>
      <c r="B313" s="1" t="s">
        <v>143</v>
      </c>
      <c r="C313" s="15"/>
    </row>
    <row r="314" spans="1:3" ht="48" x14ac:dyDescent="0.2">
      <c r="A314" s="99" t="s">
        <v>251</v>
      </c>
      <c r="B314" s="1" t="s">
        <v>143</v>
      </c>
      <c r="C314" s="95"/>
    </row>
    <row r="315" spans="1:3" x14ac:dyDescent="0.2">
      <c r="A315" s="97"/>
      <c r="B315" s="97"/>
      <c r="C315" s="97"/>
    </row>
  </sheetData>
  <sheetProtection algorithmName="SHA-512" hashValue="a4tPyXLnLuI8lsK1Yq8SxDXXHSRyrjr3galwL5NbEAuM1HL1eH9x25ZtgYVdY4gr/G+LehkRACg9htsAkq1vvg==" saltValue="5AN6XWuaFmuxcGtMgHObMQ==" spinCount="100000" sheet="1" objects="1" scenarios="1" selectLockedCells="1"/>
  <protectedRanges>
    <protectedRange algorithmName="SHA-512" hashValue="/yAJXfVJ7l0WLJgTVj4i9zWWw3f/iE56tcxjLfxCtq4j4NHqfiWZQVNQY0hUNVIdGvEWU/ZWIQYtA98SpBfMDA==" saltValue="6BXRbrqERsdvB/yNAPYMUA==" spinCount="100000" sqref="B15:B28 B33:B37 B42:B46 B51:B58 B67:B79 B87:B97 B107:B118 B125:B130 B137:B142 B149:B157 B162:B167 B172:B177 B184:B192 B198:B206 B211:B223 B228:B233 B238:B245 B250:B258 B263:B267 B272:B276 B281:B287 B295:B299 B308:B314" name="Results_1_1"/>
  </protectedRanges>
  <mergeCells count="33">
    <mergeCell ref="A289:C290"/>
    <mergeCell ref="A292:C292"/>
    <mergeCell ref="A301:C303"/>
    <mergeCell ref="A305:C305"/>
    <mergeCell ref="A235:C235"/>
    <mergeCell ref="A247:C247"/>
    <mergeCell ref="A260:C260"/>
    <mergeCell ref="A269:C269"/>
    <mergeCell ref="A278:C278"/>
    <mergeCell ref="A179:C179"/>
    <mergeCell ref="A181:C181"/>
    <mergeCell ref="A195:C195"/>
    <mergeCell ref="A208:C208"/>
    <mergeCell ref="A225:C225"/>
    <mergeCell ref="A169:C169"/>
    <mergeCell ref="A104:C104"/>
    <mergeCell ref="A122:C122"/>
    <mergeCell ref="A134:C134"/>
    <mergeCell ref="A144:C144"/>
    <mergeCell ref="A146:C146"/>
    <mergeCell ref="A159:C159"/>
    <mergeCell ref="A84:C84"/>
    <mergeCell ref="A1:C1"/>
    <mergeCell ref="A2:C2"/>
    <mergeCell ref="A9:C9"/>
    <mergeCell ref="A10:C10"/>
    <mergeCell ref="A12:C12"/>
    <mergeCell ref="A30:C30"/>
    <mergeCell ref="A39:C39"/>
    <mergeCell ref="A48:C48"/>
    <mergeCell ref="A60:C60"/>
    <mergeCell ref="A62:C62"/>
    <mergeCell ref="A64:C64"/>
  </mergeCells>
  <dataValidations count="1">
    <dataValidation type="list" showInputMessage="1" showErrorMessage="1" sqref="B15:B28 B33:B37 B42:B46 B51:B58 B67:B79 B87:B97 B107:B118 B125:B130 B137:B142 B149:B157 B162:B167 B172:B177 B184:B192 B198:B206 B211:B223 B228:B233 B238:B245 B250:B258 B263:B267 B272:B276 B281:B287 B295:B299 B308:B314" xr:uid="{00000000-0002-0000-0B00-000000000000}">
      <formula1>"y,n"</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X315"/>
  <sheetViews>
    <sheetView topLeftCell="A129" zoomScaleNormal="100" workbookViewId="0">
      <selection activeCell="B141" sqref="B141"/>
    </sheetView>
  </sheetViews>
  <sheetFormatPr baseColWidth="10" defaultColWidth="9.1640625" defaultRowHeight="15" x14ac:dyDescent="0.2"/>
  <cols>
    <col min="1" max="1" width="35" style="3" bestFit="1" customWidth="1"/>
    <col min="2" max="2" width="21.5" style="3" customWidth="1"/>
    <col min="3" max="5" width="9.1640625" style="3"/>
    <col min="6" max="6" width="20.5" style="3" bestFit="1" customWidth="1"/>
    <col min="7" max="7" width="10.5" style="3" customWidth="1"/>
    <col min="8" max="8" width="9.1640625" style="3"/>
    <col min="9" max="10" width="12.83203125" style="3" customWidth="1"/>
    <col min="11" max="16384" width="9.1640625" style="3"/>
  </cols>
  <sheetData>
    <row r="1" spans="1:24" ht="25.5" customHeight="1" x14ac:dyDescent="0.25">
      <c r="A1" s="181" t="s">
        <v>7</v>
      </c>
      <c r="B1" s="181"/>
      <c r="C1" s="181"/>
    </row>
    <row r="2" spans="1:24" ht="15" customHeight="1" x14ac:dyDescent="0.2">
      <c r="A2" s="182" t="s">
        <v>8</v>
      </c>
      <c r="B2" s="182"/>
      <c r="C2" s="182"/>
    </row>
    <row r="3" spans="1:24" x14ac:dyDescent="0.2">
      <c r="A3" s="64"/>
      <c r="B3" s="64"/>
      <c r="C3" s="64"/>
    </row>
    <row r="4" spans="1:24" ht="16" x14ac:dyDescent="0.2">
      <c r="A4" s="54" t="s">
        <v>9</v>
      </c>
      <c r="B4" s="65">
        <v>43802</v>
      </c>
      <c r="C4" s="52"/>
      <c r="M4" s="42"/>
      <c r="O4" s="42"/>
      <c r="T4" s="42"/>
      <c r="U4" s="42"/>
    </row>
    <row r="5" spans="1:24" s="15" customFormat="1" ht="33" thickBot="1" x14ac:dyDescent="0.25">
      <c r="A5" s="55" t="s">
        <v>136</v>
      </c>
      <c r="B5" s="66">
        <v>43800</v>
      </c>
      <c r="C5" s="51"/>
      <c r="D5" s="46"/>
      <c r="E5" s="47"/>
      <c r="F5" s="67" t="s">
        <v>144</v>
      </c>
      <c r="G5" s="67" t="s">
        <v>145</v>
      </c>
      <c r="H5" s="59" t="s">
        <v>146</v>
      </c>
      <c r="I5" s="68" t="s">
        <v>147</v>
      </c>
      <c r="J5" s="47"/>
      <c r="K5" s="47"/>
      <c r="L5" s="46"/>
      <c r="M5" s="46"/>
      <c r="N5" s="47"/>
      <c r="O5" s="47"/>
      <c r="P5" s="49"/>
      <c r="Q5" s="49"/>
      <c r="R5" s="49"/>
      <c r="S5" s="47"/>
      <c r="T5" s="50"/>
      <c r="U5" s="44"/>
      <c r="V5" s="49"/>
      <c r="W5" s="49"/>
      <c r="X5" s="48"/>
    </row>
    <row r="6" spans="1:24" x14ac:dyDescent="0.2">
      <c r="A6" s="8" t="s">
        <v>137</v>
      </c>
      <c r="B6" s="69"/>
      <c r="C6" s="53"/>
      <c r="E6" s="43"/>
      <c r="F6" s="3">
        <v>1</v>
      </c>
      <c r="G6" s="4">
        <f>COUNTIF(B15:B28,"y")/COUNTA(B15:B28)</f>
        <v>1</v>
      </c>
      <c r="H6" s="3">
        <f>IF(G6&gt;=75%,3,IF(G6&gt;=50%,2,IF(G6&gt;0,1,0)))</f>
        <v>3</v>
      </c>
      <c r="I6" s="3" t="str">
        <f>IF(G6&gt;=75%,"Strong",IF(G6&gt;=50%,"Moderate",IF(G6&gt;0,"Weak","None")))</f>
        <v>Strong</v>
      </c>
      <c r="K6" s="43"/>
      <c r="L6" s="43"/>
      <c r="M6" s="43"/>
      <c r="P6" s="43"/>
      <c r="Q6" s="43"/>
      <c r="R6" s="43"/>
      <c r="T6" s="43"/>
      <c r="U6" s="43"/>
      <c r="V6" s="43"/>
      <c r="W6" s="43"/>
      <c r="X6" s="43"/>
    </row>
    <row r="7" spans="1:24" x14ac:dyDescent="0.2">
      <c r="A7" s="41" t="s">
        <v>138</v>
      </c>
      <c r="B7" s="70" t="s">
        <v>148</v>
      </c>
      <c r="C7" s="71"/>
      <c r="D7" s="44"/>
      <c r="E7" s="42"/>
      <c r="F7" s="3">
        <v>2</v>
      </c>
      <c r="G7" s="4">
        <f>COUNTIF(B33:B37,"y")/COUNTA(B33:B37)</f>
        <v>1</v>
      </c>
      <c r="H7" s="3">
        <f t="shared" ref="H7:H9" si="0">IF(G7&gt;=75%,3,IF(G7&gt;=50%,2,IF(G7&gt;0,1,0)))</f>
        <v>3</v>
      </c>
      <c r="I7" s="3" t="str">
        <f t="shared" ref="I7:I17" si="1">IF(G7&gt;=75%,"Strong",IF(G7&gt;=50%,"Moderate",IF(G7&gt;0,"Weak","None")))</f>
        <v>Strong</v>
      </c>
    </row>
    <row r="8" spans="1:24" ht="16" thickBot="1" x14ac:dyDescent="0.25">
      <c r="A8" s="56" t="s">
        <v>139</v>
      </c>
      <c r="B8" s="72" t="s">
        <v>149</v>
      </c>
      <c r="C8" s="45"/>
      <c r="F8" s="3">
        <v>3</v>
      </c>
      <c r="G8" s="4">
        <f>COUNTIF(B42:B46,"y")/COUNTA(B42:B46)</f>
        <v>1</v>
      </c>
      <c r="H8" s="3">
        <f t="shared" si="0"/>
        <v>3</v>
      </c>
      <c r="I8" s="3" t="str">
        <f t="shared" si="1"/>
        <v>Strong</v>
      </c>
    </row>
    <row r="9" spans="1:24" ht="21" customHeight="1" thickBot="1" x14ac:dyDescent="0.25">
      <c r="A9" s="183" t="s">
        <v>10</v>
      </c>
      <c r="B9" s="184"/>
      <c r="C9" s="185"/>
      <c r="F9" s="5">
        <v>4</v>
      </c>
      <c r="G9" s="73">
        <f>COUNTIF(B51:B58,"y")/COUNTA(B51:B58)</f>
        <v>1</v>
      </c>
      <c r="H9" s="5">
        <f t="shared" si="0"/>
        <v>3</v>
      </c>
      <c r="I9" s="5" t="str">
        <f t="shared" si="1"/>
        <v>Strong</v>
      </c>
    </row>
    <row r="10" spans="1:24" ht="24" thickBot="1" x14ac:dyDescent="0.3">
      <c r="A10" s="186" t="s">
        <v>11</v>
      </c>
      <c r="B10" s="187"/>
      <c r="C10" s="188"/>
      <c r="F10" s="74" t="s">
        <v>144</v>
      </c>
      <c r="G10" s="75" t="s">
        <v>4</v>
      </c>
      <c r="H10" s="76">
        <f>SUM(H6:H9)</f>
        <v>12</v>
      </c>
      <c r="J10" s="77"/>
      <c r="K10" s="77"/>
      <c r="L10" s="77" t="s">
        <v>150</v>
      </c>
    </row>
    <row r="11" spans="1:24" ht="33" thickBot="1" x14ac:dyDescent="0.25">
      <c r="A11" s="7"/>
      <c r="B11" s="9"/>
      <c r="C11" s="9"/>
      <c r="F11" s="78" t="s">
        <v>0</v>
      </c>
      <c r="J11" s="79" t="s">
        <v>5</v>
      </c>
      <c r="K11" s="80">
        <f>H10/12</f>
        <v>1</v>
      </c>
      <c r="L11" s="75" t="str">
        <f>IF(K11&gt;69%,"Strong",IF(K11&gt;49%,"Moderate",IF(K11&gt;0,"Weak","No Fidelity")))</f>
        <v>Strong</v>
      </c>
    </row>
    <row r="12" spans="1:24" ht="33" thickBot="1" x14ac:dyDescent="0.25">
      <c r="A12" s="180" t="s">
        <v>12</v>
      </c>
      <c r="B12" s="189"/>
      <c r="C12" s="189"/>
      <c r="F12" s="81" t="s">
        <v>151</v>
      </c>
      <c r="G12" s="67" t="s">
        <v>145</v>
      </c>
      <c r="H12" s="59" t="s">
        <v>146</v>
      </c>
      <c r="I12" s="68" t="s">
        <v>147</v>
      </c>
      <c r="J12" s="79" t="s">
        <v>6</v>
      </c>
      <c r="K12" s="82">
        <f>H40/84</f>
        <v>0.94047619047619047</v>
      </c>
      <c r="L12" s="75" t="str">
        <f t="shared" ref="L12:L13" si="2">IF(K12&gt;69%,"Strong",IF(K12&gt;49%,"Moderate",IF(K12&gt;0,"Weak","No Fidelity")))</f>
        <v>Strong</v>
      </c>
    </row>
    <row r="13" spans="1:24" ht="32" x14ac:dyDescent="0.2">
      <c r="A13" s="10"/>
      <c r="B13" s="9"/>
      <c r="C13" s="9"/>
      <c r="F13" s="3">
        <v>1</v>
      </c>
      <c r="G13" s="4">
        <f>COUNTIF(B67:B79,"y")/COUNTA(B67:B79)</f>
        <v>0.61538461538461542</v>
      </c>
      <c r="H13" s="3">
        <f>IF(G13&gt;=75%,3,IF(G13&gt;=50%,2,IF(G13&gt;0,1,0)))</f>
        <v>2</v>
      </c>
      <c r="I13" s="3" t="str">
        <f t="shared" si="1"/>
        <v>Moderate</v>
      </c>
      <c r="J13" s="79" t="s">
        <v>152</v>
      </c>
      <c r="K13" s="82">
        <f>(H10+H40)/96</f>
        <v>0.94791666666666663</v>
      </c>
      <c r="L13" s="75" t="str">
        <f t="shared" si="2"/>
        <v>Strong</v>
      </c>
    </row>
    <row r="14" spans="1:24" ht="17" x14ac:dyDescent="0.2">
      <c r="A14" s="11" t="s">
        <v>13</v>
      </c>
      <c r="B14" s="12" t="s">
        <v>14</v>
      </c>
      <c r="C14" s="13"/>
      <c r="F14" s="3">
        <v>2</v>
      </c>
      <c r="G14" s="4">
        <f>COUNTIF(B87:B97,"y")/COUNTA(B87:B97)</f>
        <v>0.63636363636363635</v>
      </c>
      <c r="H14" s="3">
        <f>IF(G14&gt;=75%,3,IF(G14&gt;=50%,2,IF(G14&gt;0,1,0)))</f>
        <v>2</v>
      </c>
      <c r="I14" s="3" t="str">
        <f t="shared" si="1"/>
        <v>Moderate</v>
      </c>
    </row>
    <row r="15" spans="1:24" ht="16" x14ac:dyDescent="0.2">
      <c r="A15" s="14" t="s">
        <v>15</v>
      </c>
      <c r="B15" s="1" t="s">
        <v>143</v>
      </c>
      <c r="C15" s="16"/>
      <c r="F15" s="3">
        <v>3</v>
      </c>
      <c r="G15" s="4">
        <f>COUNTIF(B107:B118,"y")/COUNTA(B107:B118)</f>
        <v>0.66666666666666663</v>
      </c>
      <c r="H15" s="3">
        <f>IF(G15&gt;=75%,3,IF(G15&gt;=50%,2,IF(G15&gt;0,1,0)))</f>
        <v>2</v>
      </c>
      <c r="I15" s="3" t="str">
        <f t="shared" si="1"/>
        <v>Moderate</v>
      </c>
    </row>
    <row r="16" spans="1:24" ht="32" x14ac:dyDescent="0.2">
      <c r="A16" s="14" t="s">
        <v>16</v>
      </c>
      <c r="B16" s="1" t="s">
        <v>143</v>
      </c>
      <c r="C16" s="16"/>
      <c r="F16" s="3">
        <v>4</v>
      </c>
      <c r="G16" s="4">
        <f>COUNTIF(B125:B130,"y")/COUNTA(B125:B130)</f>
        <v>0.5</v>
      </c>
      <c r="H16" s="3">
        <f>IF(G16&gt;=75%,3,IF(G16&gt;=50%,2,IF(G16&gt;0,1,0)))</f>
        <v>2</v>
      </c>
      <c r="I16" s="3" t="str">
        <f t="shared" si="1"/>
        <v>Moderate</v>
      </c>
    </row>
    <row r="17" spans="1:9" ht="32" x14ac:dyDescent="0.2">
      <c r="A17" s="14" t="s">
        <v>17</v>
      </c>
      <c r="B17" s="1" t="s">
        <v>143</v>
      </c>
      <c r="C17" s="16"/>
      <c r="F17" s="5">
        <v>5</v>
      </c>
      <c r="G17" s="73">
        <f>COUNTIF(B137:B142,"y")/COUNTA(B137:B142)</f>
        <v>0.5</v>
      </c>
      <c r="H17" s="5">
        <f>IF(G17&gt;=75%,3,IF(G17&gt;=50%,2,IF(G17&gt;0,1,0)))</f>
        <v>2</v>
      </c>
      <c r="I17" s="5" t="str">
        <f t="shared" si="1"/>
        <v>Moderate</v>
      </c>
    </row>
    <row r="18" spans="1:9" ht="16" x14ac:dyDescent="0.2">
      <c r="A18" s="14" t="s">
        <v>18</v>
      </c>
      <c r="B18" s="1" t="s">
        <v>143</v>
      </c>
      <c r="C18" s="16"/>
      <c r="F18" s="83" t="s">
        <v>151</v>
      </c>
      <c r="G18" s="83" t="s">
        <v>4</v>
      </c>
      <c r="H18" s="84">
        <f>SUM(H13:H17)</f>
        <v>10</v>
      </c>
    </row>
    <row r="19" spans="1:9" ht="33" thickBot="1" x14ac:dyDescent="0.25">
      <c r="A19" s="17" t="s">
        <v>19</v>
      </c>
      <c r="B19" s="1" t="s">
        <v>143</v>
      </c>
      <c r="C19" s="16"/>
      <c r="F19" s="61" t="s">
        <v>1</v>
      </c>
      <c r="G19" s="60"/>
      <c r="H19" s="61"/>
      <c r="I19" s="61"/>
    </row>
    <row r="20" spans="1:9" ht="48" x14ac:dyDescent="0.2">
      <c r="A20" s="14" t="s">
        <v>20</v>
      </c>
      <c r="B20" s="1" t="s">
        <v>143</v>
      </c>
      <c r="C20" s="16"/>
      <c r="F20" s="3">
        <v>6</v>
      </c>
      <c r="G20" s="4">
        <f>COUNTIF(B149:B157,"y")/COUNTA(B149:B157)</f>
        <v>1</v>
      </c>
      <c r="H20" s="3">
        <f>IF(G20&gt;=75%,3,IF(G20&gt;=50%,2,IF(G20&gt;0,1,0)))</f>
        <v>3</v>
      </c>
      <c r="I20" s="3" t="str">
        <f>IF(G20&gt;=75%,"Strong",IF(G20&gt;=50%,"Moderate",IF(G20&gt;0,"Weak","None")))</f>
        <v>Strong</v>
      </c>
    </row>
    <row r="21" spans="1:9" ht="32" x14ac:dyDescent="0.2">
      <c r="A21" s="14" t="s">
        <v>21</v>
      </c>
      <c r="B21" s="1" t="s">
        <v>143</v>
      </c>
      <c r="C21" s="16"/>
      <c r="F21" s="3">
        <v>7</v>
      </c>
      <c r="G21" s="4">
        <f>COUNTIF(B161:B167,"y")/COUNTA(B161:B167)</f>
        <v>0.8571428571428571</v>
      </c>
      <c r="H21" s="3">
        <f>IF(G21&gt;=75%,3,IF(G21&gt;=50%,2,IF(G21&gt;0,1,0)))</f>
        <v>3</v>
      </c>
      <c r="I21" s="3" t="str">
        <f>IF(G21&gt;=75%,"Strong",IF(G21&gt;=50%,"Moderate",IF(G21&gt;0,"Weak","None")))</f>
        <v>Strong</v>
      </c>
    </row>
    <row r="22" spans="1:9" ht="32" x14ac:dyDescent="0.2">
      <c r="A22" s="17" t="s">
        <v>22</v>
      </c>
      <c r="B22" s="1" t="s">
        <v>143</v>
      </c>
      <c r="C22" s="16"/>
      <c r="F22" s="5">
        <v>8</v>
      </c>
      <c r="G22" s="73">
        <f>COUNTIF(B172:B177,"y")/COUNTA(B172:B177)</f>
        <v>1</v>
      </c>
      <c r="H22" s="5">
        <f>IF(G22&gt;=75%,3,IF(G22&gt;=50%,2,IF(G22&gt;0,1,0)))</f>
        <v>3</v>
      </c>
      <c r="I22" s="5" t="str">
        <f>IF(G22&gt;=75%,"Strong",IF(G22&gt;=50%,"Moderate",IF(G22&gt;0,"Weak","None")))</f>
        <v>Strong</v>
      </c>
    </row>
    <row r="23" spans="1:9" ht="32" x14ac:dyDescent="0.2">
      <c r="A23" s="17" t="s">
        <v>23</v>
      </c>
      <c r="B23" s="1" t="s">
        <v>143</v>
      </c>
      <c r="C23" s="16"/>
      <c r="F23" s="85" t="s">
        <v>1</v>
      </c>
      <c r="G23" s="83" t="s">
        <v>4</v>
      </c>
      <c r="H23" s="84">
        <f>SUM(H20:H22)</f>
        <v>9</v>
      </c>
    </row>
    <row r="24" spans="1:9" ht="32" x14ac:dyDescent="0.2">
      <c r="A24" s="17" t="s">
        <v>24</v>
      </c>
      <c r="B24" s="1" t="s">
        <v>143</v>
      </c>
      <c r="C24" s="16"/>
    </row>
    <row r="25" spans="1:9" ht="33" thickBot="1" x14ac:dyDescent="0.25">
      <c r="A25" s="17" t="s">
        <v>25</v>
      </c>
      <c r="B25" s="1" t="s">
        <v>143</v>
      </c>
      <c r="C25" s="16"/>
      <c r="F25" s="86" t="s">
        <v>2</v>
      </c>
      <c r="G25" s="67" t="s">
        <v>145</v>
      </c>
      <c r="H25" s="59" t="s">
        <v>146</v>
      </c>
      <c r="I25" s="68" t="s">
        <v>147</v>
      </c>
    </row>
    <row r="26" spans="1:9" ht="32" x14ac:dyDescent="0.2">
      <c r="A26" s="17" t="s">
        <v>26</v>
      </c>
      <c r="B26" s="1" t="s">
        <v>143</v>
      </c>
      <c r="C26" s="16"/>
      <c r="F26" s="3">
        <v>9</v>
      </c>
      <c r="G26" s="4">
        <f>COUNTIF(B184:B192,"y")/COUNTA(B184:B192)</f>
        <v>1</v>
      </c>
      <c r="H26" s="3">
        <f>IF(G26&gt;=75%,3,IF(G26&gt;=50%,2,IF(G26&gt;0,1,0)))</f>
        <v>3</v>
      </c>
      <c r="I26" s="6" t="str">
        <f>IF(G26&gt;=75%,"Strong",IF(G26&gt;=50%,"Moderate",IF(G26&gt;0,"Weak","None")))</f>
        <v>Strong</v>
      </c>
    </row>
    <row r="27" spans="1:9" ht="32" x14ac:dyDescent="0.2">
      <c r="A27" s="14" t="s">
        <v>27</v>
      </c>
      <c r="B27" s="1" t="s">
        <v>143</v>
      </c>
      <c r="C27" s="16"/>
      <c r="F27" s="3">
        <v>10</v>
      </c>
      <c r="G27" s="4">
        <f>COUNTIF(B198:B206,"y")/COUNTA(B198:B206)</f>
        <v>1</v>
      </c>
      <c r="H27" s="3">
        <f t="shared" ref="H27:H34" si="3">IF(G27&gt;=75%,3,IF(G27&gt;=50%,2,IF(G27&gt;0,1,0)))</f>
        <v>3</v>
      </c>
      <c r="I27" s="3" t="str">
        <f t="shared" ref="I27:I34" si="4">IF(G27&gt;=75%,"Strong",IF(G27&gt;=50%,"Moderate",IF(G27&gt;0,"Weak","None")))</f>
        <v>Strong</v>
      </c>
    </row>
    <row r="28" spans="1:9" ht="48" x14ac:dyDescent="0.2">
      <c r="A28" s="14" t="s">
        <v>28</v>
      </c>
      <c r="B28" s="1" t="s">
        <v>143</v>
      </c>
      <c r="C28" s="16"/>
      <c r="F28" s="3">
        <v>11</v>
      </c>
      <c r="G28" s="4">
        <f>COUNTIF(B211:B223,"y")/COUNTA(B211:B223)</f>
        <v>1</v>
      </c>
      <c r="H28" s="3">
        <f t="shared" si="3"/>
        <v>3</v>
      </c>
      <c r="I28" s="3" t="str">
        <f t="shared" si="4"/>
        <v>Strong</v>
      </c>
    </row>
    <row r="29" spans="1:9" x14ac:dyDescent="0.2">
      <c r="A29" s="18"/>
      <c r="B29" s="9"/>
      <c r="C29" s="9"/>
      <c r="F29" s="3">
        <v>12</v>
      </c>
      <c r="G29" s="4">
        <f>COUNTIF(B228:B233,"y")/COUNTA(B228:B233)</f>
        <v>1</v>
      </c>
      <c r="H29" s="3">
        <f t="shared" si="3"/>
        <v>3</v>
      </c>
      <c r="I29" s="3" t="str">
        <f t="shared" si="4"/>
        <v>Strong</v>
      </c>
    </row>
    <row r="30" spans="1:9" ht="33" customHeight="1" x14ac:dyDescent="0.2">
      <c r="A30" s="180" t="s">
        <v>141</v>
      </c>
      <c r="B30" s="180"/>
      <c r="C30" s="180"/>
      <c r="F30" s="3">
        <v>13</v>
      </c>
      <c r="G30" s="4">
        <f>COUNTIF(B238:B245,"y")/COUNTA(B238:B245)</f>
        <v>1</v>
      </c>
      <c r="H30" s="3">
        <f t="shared" si="3"/>
        <v>3</v>
      </c>
      <c r="I30" s="3" t="str">
        <f t="shared" si="4"/>
        <v>Strong</v>
      </c>
    </row>
    <row r="31" spans="1:9" ht="16" x14ac:dyDescent="0.2">
      <c r="A31" s="62"/>
      <c r="B31" s="9"/>
      <c r="C31" s="9"/>
      <c r="F31" s="3">
        <v>14</v>
      </c>
      <c r="G31" s="4">
        <f>COUNTIF(B250:B258,"y")/COUNTA(B250:B258)</f>
        <v>1</v>
      </c>
      <c r="H31" s="3">
        <f t="shared" si="3"/>
        <v>3</v>
      </c>
      <c r="I31" s="3" t="str">
        <f t="shared" si="4"/>
        <v>Strong</v>
      </c>
    </row>
    <row r="32" spans="1:9" ht="17" x14ac:dyDescent="0.2">
      <c r="A32" s="19" t="s">
        <v>13</v>
      </c>
      <c r="B32" s="12" t="s">
        <v>14</v>
      </c>
      <c r="C32" s="13"/>
      <c r="F32" s="3">
        <v>15</v>
      </c>
      <c r="G32" s="4">
        <f>COUNTIF(B263:B267,"y")/COUNTA(B263:B267)</f>
        <v>1</v>
      </c>
      <c r="H32" s="3">
        <f t="shared" si="3"/>
        <v>3</v>
      </c>
      <c r="I32" s="3" t="str">
        <f t="shared" si="4"/>
        <v>Strong</v>
      </c>
    </row>
    <row r="33" spans="1:10" ht="16" x14ac:dyDescent="0.2">
      <c r="A33" s="14" t="s">
        <v>29</v>
      </c>
      <c r="B33" s="1" t="s">
        <v>143</v>
      </c>
      <c r="C33" s="16"/>
      <c r="F33" s="3">
        <v>16</v>
      </c>
      <c r="G33" s="4">
        <f>COUNTIF(B272:B276,"y")/COUNTA(B272:B276)</f>
        <v>1</v>
      </c>
      <c r="H33" s="3">
        <f t="shared" si="3"/>
        <v>3</v>
      </c>
      <c r="I33" s="3" t="str">
        <f t="shared" si="4"/>
        <v>Strong</v>
      </c>
    </row>
    <row r="34" spans="1:10" ht="32" x14ac:dyDescent="0.2">
      <c r="A34" s="14" t="s">
        <v>30</v>
      </c>
      <c r="B34" s="1" t="s">
        <v>143</v>
      </c>
      <c r="C34" s="16"/>
      <c r="F34" s="3">
        <v>17</v>
      </c>
      <c r="G34" s="4">
        <f>COUNTIF(B281:B287,"y")/COUNTA(B281:B287)</f>
        <v>1</v>
      </c>
      <c r="H34" s="3">
        <f t="shared" si="3"/>
        <v>3</v>
      </c>
      <c r="I34" s="3" t="str">
        <f t="shared" si="4"/>
        <v>Strong</v>
      </c>
    </row>
    <row r="35" spans="1:10" ht="48" x14ac:dyDescent="0.2">
      <c r="A35" s="14" t="s">
        <v>31</v>
      </c>
      <c r="B35" s="1" t="s">
        <v>143</v>
      </c>
      <c r="C35" s="16"/>
      <c r="F35" s="87" t="s">
        <v>2</v>
      </c>
      <c r="G35" s="88" t="s">
        <v>4</v>
      </c>
      <c r="H35" s="88">
        <f>SUM(H26:H34)</f>
        <v>27</v>
      </c>
      <c r="I35" s="88" t="s">
        <v>153</v>
      </c>
      <c r="J35" s="88">
        <f>H35*2</f>
        <v>54</v>
      </c>
    </row>
    <row r="36" spans="1:10" ht="33" thickBot="1" x14ac:dyDescent="0.25">
      <c r="A36" s="14" t="s">
        <v>32</v>
      </c>
      <c r="B36" s="1" t="s">
        <v>143</v>
      </c>
      <c r="C36" s="16"/>
      <c r="F36" s="89" t="s">
        <v>3</v>
      </c>
      <c r="G36" s="67" t="s">
        <v>145</v>
      </c>
      <c r="H36" s="59" t="s">
        <v>146</v>
      </c>
      <c r="I36" s="68" t="s">
        <v>147</v>
      </c>
    </row>
    <row r="37" spans="1:10" ht="48" x14ac:dyDescent="0.2">
      <c r="A37" s="14" t="s">
        <v>33</v>
      </c>
      <c r="B37" s="1" t="s">
        <v>143</v>
      </c>
      <c r="C37" s="16"/>
      <c r="F37" s="3">
        <v>18</v>
      </c>
      <c r="G37" s="4">
        <f>COUNTIF(B295:B299,"y")/COUNTA(B295:B299)</f>
        <v>1</v>
      </c>
      <c r="H37" s="3">
        <f>IF(G37&gt;=75%,3,IF(G37&gt;=50%,2,IF(G37&gt;0,1,0)))</f>
        <v>3</v>
      </c>
      <c r="I37" s="3" t="str">
        <f>IF(G37&gt;=75%,"Strong",IF(G37&gt;=50%,"Moderate",IF(G37&gt;0,"Weak","None")))</f>
        <v>Strong</v>
      </c>
    </row>
    <row r="38" spans="1:10" ht="16" thickBot="1" x14ac:dyDescent="0.25">
      <c r="A38" s="7"/>
      <c r="B38" s="9"/>
      <c r="C38" s="9"/>
      <c r="F38" s="61" t="s">
        <v>154</v>
      </c>
      <c r="G38" s="61"/>
      <c r="H38" s="61"/>
      <c r="I38" s="61"/>
    </row>
    <row r="39" spans="1:10" ht="27" customHeight="1" x14ac:dyDescent="0.2">
      <c r="A39" s="180" t="s">
        <v>34</v>
      </c>
      <c r="B39" s="180"/>
      <c r="C39" s="180"/>
      <c r="F39" s="5">
        <v>19</v>
      </c>
      <c r="G39" s="4">
        <f>COUNTIF(B308:B314,"y")/COUNTA(B308:B314)</f>
        <v>1</v>
      </c>
      <c r="H39" s="5">
        <f>IF(G39&gt;=75%,3,IF(G39&gt;=50%,2,IF(G39&gt;0,1,0)))</f>
        <v>3</v>
      </c>
      <c r="I39" s="5" t="str">
        <f>IF(G39&gt;=75%,"Strong",IF(G39&gt;=50%,"Moderate",IF(G39&gt;0,"Weak","None")))</f>
        <v>Strong</v>
      </c>
    </row>
    <row r="40" spans="1:10" x14ac:dyDescent="0.2">
      <c r="A40" s="20"/>
      <c r="B40" s="9"/>
      <c r="C40" s="9"/>
      <c r="F40" s="75" t="s">
        <v>155</v>
      </c>
      <c r="G40" s="75"/>
      <c r="H40" s="75">
        <f>H18+H39+H37+J35+H23</f>
        <v>79</v>
      </c>
    </row>
    <row r="41" spans="1:10" ht="17" x14ac:dyDescent="0.2">
      <c r="A41" s="21" t="s">
        <v>13</v>
      </c>
      <c r="B41" s="12" t="s">
        <v>14</v>
      </c>
      <c r="C41" s="13"/>
    </row>
    <row r="42" spans="1:10" ht="32" x14ac:dyDescent="0.2">
      <c r="A42" s="22" t="s">
        <v>35</v>
      </c>
      <c r="B42" s="1" t="s">
        <v>143</v>
      </c>
      <c r="C42" s="16"/>
    </row>
    <row r="43" spans="1:10" ht="16" x14ac:dyDescent="0.2">
      <c r="A43" s="22" t="s">
        <v>36</v>
      </c>
      <c r="B43" s="1" t="s">
        <v>143</v>
      </c>
      <c r="C43" s="16"/>
    </row>
    <row r="44" spans="1:10" ht="32" x14ac:dyDescent="0.2">
      <c r="A44" s="22" t="s">
        <v>37</v>
      </c>
      <c r="B44" s="1" t="s">
        <v>143</v>
      </c>
      <c r="C44" s="16"/>
    </row>
    <row r="45" spans="1:10" ht="32" x14ac:dyDescent="0.2">
      <c r="A45" s="22" t="s">
        <v>38</v>
      </c>
      <c r="B45" s="1" t="s">
        <v>143</v>
      </c>
      <c r="C45" s="16"/>
    </row>
    <row r="46" spans="1:10" ht="48" x14ac:dyDescent="0.2">
      <c r="A46" s="22" t="s">
        <v>39</v>
      </c>
      <c r="B46" s="1" t="s">
        <v>143</v>
      </c>
      <c r="C46" s="16"/>
    </row>
    <row r="47" spans="1:10" x14ac:dyDescent="0.2">
      <c r="A47" s="23"/>
      <c r="B47" s="9"/>
      <c r="C47" s="9"/>
    </row>
    <row r="48" spans="1:10" ht="41.25" customHeight="1" x14ac:dyDescent="0.2">
      <c r="A48" s="180" t="s">
        <v>40</v>
      </c>
      <c r="B48" s="180"/>
      <c r="C48" s="180"/>
    </row>
    <row r="49" spans="1:3" x14ac:dyDescent="0.2">
      <c r="A49" s="20"/>
      <c r="B49" s="9"/>
      <c r="C49" s="9"/>
    </row>
    <row r="50" spans="1:3" ht="17" x14ac:dyDescent="0.2">
      <c r="A50" s="21" t="s">
        <v>13</v>
      </c>
      <c r="B50" s="12" t="s">
        <v>14</v>
      </c>
      <c r="C50" s="13"/>
    </row>
    <row r="51" spans="1:3" ht="32" x14ac:dyDescent="0.2">
      <c r="A51" s="22" t="s">
        <v>41</v>
      </c>
      <c r="B51" s="1" t="s">
        <v>143</v>
      </c>
      <c r="C51" s="16"/>
    </row>
    <row r="52" spans="1:3" ht="64" x14ac:dyDescent="0.2">
      <c r="A52" s="22" t="s">
        <v>42</v>
      </c>
      <c r="B52" s="1" t="s">
        <v>143</v>
      </c>
      <c r="C52" s="16"/>
    </row>
    <row r="53" spans="1:3" ht="64" x14ac:dyDescent="0.2">
      <c r="A53" s="22" t="s">
        <v>43</v>
      </c>
      <c r="B53" s="1" t="s">
        <v>143</v>
      </c>
      <c r="C53" s="16"/>
    </row>
    <row r="54" spans="1:3" ht="64" x14ac:dyDescent="0.2">
      <c r="A54" s="22" t="s">
        <v>44</v>
      </c>
      <c r="B54" s="1" t="s">
        <v>143</v>
      </c>
      <c r="C54" s="16"/>
    </row>
    <row r="55" spans="1:3" ht="64" x14ac:dyDescent="0.2">
      <c r="A55" s="22" t="s">
        <v>45</v>
      </c>
      <c r="B55" s="1" t="s">
        <v>143</v>
      </c>
      <c r="C55" s="16"/>
    </row>
    <row r="56" spans="1:3" ht="48" x14ac:dyDescent="0.2">
      <c r="A56" s="22" t="s">
        <v>46</v>
      </c>
      <c r="B56" s="1" t="s">
        <v>143</v>
      </c>
      <c r="C56" s="16"/>
    </row>
    <row r="57" spans="1:3" ht="32" x14ac:dyDescent="0.2">
      <c r="A57" s="22" t="s">
        <v>47</v>
      </c>
      <c r="B57" s="1" t="s">
        <v>143</v>
      </c>
      <c r="C57" s="16"/>
    </row>
    <row r="58" spans="1:3" ht="48" x14ac:dyDescent="0.2">
      <c r="A58" s="22" t="s">
        <v>48</v>
      </c>
      <c r="B58" s="1" t="s">
        <v>143</v>
      </c>
      <c r="C58" s="16"/>
    </row>
    <row r="59" spans="1:3" ht="16" thickBot="1" x14ac:dyDescent="0.25">
      <c r="A59" s="7"/>
      <c r="B59" s="9"/>
      <c r="C59" s="9"/>
    </row>
    <row r="60" spans="1:3" ht="21" customHeight="1" thickBot="1" x14ac:dyDescent="0.25">
      <c r="A60" s="183" t="s">
        <v>49</v>
      </c>
      <c r="B60" s="184"/>
      <c r="C60" s="185"/>
    </row>
    <row r="61" spans="1:3" x14ac:dyDescent="0.2">
      <c r="A61" s="24"/>
      <c r="C61" s="2"/>
    </row>
    <row r="62" spans="1:3" ht="20" x14ac:dyDescent="0.2">
      <c r="A62" s="190" t="s">
        <v>50</v>
      </c>
      <c r="B62" s="191"/>
      <c r="C62" s="192"/>
    </row>
    <row r="64" spans="1:3" ht="42.75" customHeight="1" x14ac:dyDescent="0.2">
      <c r="A64" s="193" t="s">
        <v>51</v>
      </c>
      <c r="B64" s="193"/>
      <c r="C64" s="193"/>
    </row>
    <row r="65" spans="1:3" x14ac:dyDescent="0.2">
      <c r="B65" s="9"/>
      <c r="C65" s="9"/>
    </row>
    <row r="66" spans="1:3" ht="16" x14ac:dyDescent="0.2">
      <c r="A66" s="25" t="s">
        <v>13</v>
      </c>
      <c r="B66" s="12" t="s">
        <v>14</v>
      </c>
      <c r="C66" s="26"/>
    </row>
    <row r="67" spans="1:3" ht="98" x14ac:dyDescent="0.2">
      <c r="A67" s="22" t="s">
        <v>52</v>
      </c>
      <c r="B67" s="1" t="s">
        <v>143</v>
      </c>
      <c r="C67" s="16"/>
    </row>
    <row r="68" spans="1:3" ht="48" x14ac:dyDescent="0.2">
      <c r="A68" s="22" t="s">
        <v>53</v>
      </c>
      <c r="B68" s="1" t="s">
        <v>268</v>
      </c>
      <c r="C68" s="16"/>
    </row>
    <row r="69" spans="1:3" ht="48" x14ac:dyDescent="0.2">
      <c r="A69" s="22" t="s">
        <v>54</v>
      </c>
      <c r="B69" s="1" t="s">
        <v>268</v>
      </c>
      <c r="C69" s="16"/>
    </row>
    <row r="70" spans="1:3" ht="32" x14ac:dyDescent="0.2">
      <c r="A70" s="22" t="s">
        <v>55</v>
      </c>
      <c r="B70" s="1" t="s">
        <v>268</v>
      </c>
      <c r="C70" s="16"/>
    </row>
    <row r="71" spans="1:3" ht="32" x14ac:dyDescent="0.2">
      <c r="A71" s="22" t="s">
        <v>56</v>
      </c>
      <c r="B71" s="1" t="s">
        <v>268</v>
      </c>
      <c r="C71" s="16"/>
    </row>
    <row r="72" spans="1:3" ht="112" x14ac:dyDescent="0.2">
      <c r="A72" s="27" t="s">
        <v>57</v>
      </c>
      <c r="B72" s="1" t="s">
        <v>268</v>
      </c>
      <c r="C72" s="16"/>
    </row>
    <row r="73" spans="1:3" ht="48" x14ac:dyDescent="0.2">
      <c r="A73" s="27" t="s">
        <v>58</v>
      </c>
      <c r="B73" s="1" t="s">
        <v>143</v>
      </c>
      <c r="C73" s="16"/>
    </row>
    <row r="74" spans="1:3" ht="48" x14ac:dyDescent="0.2">
      <c r="A74" s="27" t="s">
        <v>59</v>
      </c>
      <c r="B74" s="1" t="s">
        <v>143</v>
      </c>
      <c r="C74" s="16"/>
    </row>
    <row r="75" spans="1:3" ht="82" x14ac:dyDescent="0.2">
      <c r="A75" s="27" t="s">
        <v>60</v>
      </c>
      <c r="B75" s="1" t="s">
        <v>143</v>
      </c>
      <c r="C75" s="16"/>
    </row>
    <row r="76" spans="1:3" ht="64" x14ac:dyDescent="0.2">
      <c r="A76" s="27" t="s">
        <v>61</v>
      </c>
      <c r="B76" s="1" t="s">
        <v>143</v>
      </c>
      <c r="C76" s="16"/>
    </row>
    <row r="77" spans="1:3" ht="48" x14ac:dyDescent="0.2">
      <c r="A77" s="17" t="s">
        <v>62</v>
      </c>
      <c r="B77" s="1" t="s">
        <v>143</v>
      </c>
      <c r="C77" s="16"/>
    </row>
    <row r="78" spans="1:3" ht="48" x14ac:dyDescent="0.2">
      <c r="A78" s="17" t="s">
        <v>63</v>
      </c>
      <c r="B78" s="1" t="s">
        <v>143</v>
      </c>
      <c r="C78" s="16"/>
    </row>
    <row r="79" spans="1:3" ht="64" x14ac:dyDescent="0.2">
      <c r="A79" s="17" t="s">
        <v>64</v>
      </c>
      <c r="B79" s="1" t="s">
        <v>143</v>
      </c>
      <c r="C79" s="16"/>
    </row>
    <row r="80" spans="1:3" x14ac:dyDescent="0.2">
      <c r="A80" s="7"/>
      <c r="B80" s="90"/>
      <c r="C80" s="9"/>
    </row>
    <row r="81" spans="1:3" x14ac:dyDescent="0.2">
      <c r="A81" s="28" t="s">
        <v>65</v>
      </c>
      <c r="B81" s="90"/>
      <c r="C81" s="9"/>
    </row>
    <row r="82" spans="1:3" ht="77" x14ac:dyDescent="0.2">
      <c r="A82" s="7" t="s">
        <v>66</v>
      </c>
      <c r="B82" s="9"/>
      <c r="C82" s="9"/>
    </row>
    <row r="83" spans="1:3" x14ac:dyDescent="0.2">
      <c r="A83" s="7"/>
      <c r="B83" s="9"/>
      <c r="C83" s="9"/>
    </row>
    <row r="84" spans="1:3" ht="49.5" customHeight="1" x14ac:dyDescent="0.2">
      <c r="A84" s="180" t="s">
        <v>67</v>
      </c>
      <c r="B84" s="180"/>
      <c r="C84" s="180"/>
    </row>
    <row r="85" spans="1:3" ht="16" x14ac:dyDescent="0.2">
      <c r="A85" s="29"/>
      <c r="B85" s="9"/>
      <c r="C85" s="9"/>
    </row>
    <row r="86" spans="1:3" ht="16" x14ac:dyDescent="0.2">
      <c r="A86" s="30" t="s">
        <v>13</v>
      </c>
      <c r="B86" s="12" t="s">
        <v>14</v>
      </c>
      <c r="C86" s="26"/>
    </row>
    <row r="87" spans="1:3" ht="130" x14ac:dyDescent="0.2">
      <c r="A87" s="14" t="s">
        <v>68</v>
      </c>
      <c r="B87" s="1" t="s">
        <v>143</v>
      </c>
      <c r="C87" s="16"/>
    </row>
    <row r="88" spans="1:3" ht="112" x14ac:dyDescent="0.2">
      <c r="A88" s="14" t="s">
        <v>69</v>
      </c>
      <c r="B88" s="1" t="s">
        <v>143</v>
      </c>
      <c r="C88" s="16"/>
    </row>
    <row r="89" spans="1:3" ht="80" x14ac:dyDescent="0.2">
      <c r="A89" s="17" t="s">
        <v>70</v>
      </c>
      <c r="B89" s="1" t="s">
        <v>143</v>
      </c>
      <c r="C89" s="16"/>
    </row>
    <row r="90" spans="1:3" ht="64" x14ac:dyDescent="0.2">
      <c r="A90" s="14" t="s">
        <v>71</v>
      </c>
      <c r="B90" s="1" t="s">
        <v>143</v>
      </c>
      <c r="C90" s="16"/>
    </row>
    <row r="91" spans="1:3" ht="82" x14ac:dyDescent="0.2">
      <c r="A91" s="14" t="s">
        <v>72</v>
      </c>
      <c r="B91" s="1" t="s">
        <v>268</v>
      </c>
      <c r="C91" s="16"/>
    </row>
    <row r="92" spans="1:3" ht="64" x14ac:dyDescent="0.2">
      <c r="A92" s="17" t="s">
        <v>73</v>
      </c>
      <c r="B92" s="1" t="s">
        <v>268</v>
      </c>
      <c r="C92" s="16"/>
    </row>
    <row r="93" spans="1:3" ht="82" x14ac:dyDescent="0.2">
      <c r="A93" s="17" t="s">
        <v>74</v>
      </c>
      <c r="B93" s="1" t="s">
        <v>268</v>
      </c>
      <c r="C93" s="16"/>
    </row>
    <row r="94" spans="1:3" ht="64" x14ac:dyDescent="0.2">
      <c r="A94" s="17" t="s">
        <v>75</v>
      </c>
      <c r="B94" s="1" t="s">
        <v>268</v>
      </c>
      <c r="C94" s="16"/>
    </row>
    <row r="95" spans="1:3" ht="48" x14ac:dyDescent="0.2">
      <c r="A95" s="14" t="s">
        <v>76</v>
      </c>
      <c r="B95" s="1" t="s">
        <v>143</v>
      </c>
      <c r="C95" s="16"/>
    </row>
    <row r="96" spans="1:3" ht="114" x14ac:dyDescent="0.2">
      <c r="A96" s="14" t="s">
        <v>77</v>
      </c>
      <c r="B96" s="1" t="s">
        <v>143</v>
      </c>
      <c r="C96" s="16"/>
    </row>
    <row r="97" spans="1:3" ht="64" x14ac:dyDescent="0.2">
      <c r="A97" s="14" t="s">
        <v>78</v>
      </c>
      <c r="B97" s="1" t="s">
        <v>143</v>
      </c>
      <c r="C97" s="16"/>
    </row>
    <row r="98" spans="1:3" x14ac:dyDescent="0.2">
      <c r="A98" s="7"/>
      <c r="B98" s="9"/>
      <c r="C98" s="9"/>
    </row>
    <row r="99" spans="1:3" ht="38" x14ac:dyDescent="0.2">
      <c r="A99" s="31" t="s">
        <v>79</v>
      </c>
      <c r="B99" s="9"/>
      <c r="C99" s="9"/>
    </row>
    <row r="100" spans="1:3" ht="26" x14ac:dyDescent="0.2">
      <c r="A100" s="31" t="s">
        <v>80</v>
      </c>
      <c r="B100" s="9"/>
      <c r="C100" s="9"/>
    </row>
    <row r="101" spans="1:3" ht="26" x14ac:dyDescent="0.2">
      <c r="A101" s="31" t="s">
        <v>81</v>
      </c>
      <c r="B101" s="9"/>
      <c r="C101" s="9"/>
    </row>
    <row r="102" spans="1:3" ht="26" x14ac:dyDescent="0.2">
      <c r="A102" s="31" t="s">
        <v>82</v>
      </c>
      <c r="B102" s="9"/>
      <c r="C102" s="9"/>
    </row>
    <row r="103" spans="1:3" x14ac:dyDescent="0.2">
      <c r="A103" s="7"/>
      <c r="B103" s="9"/>
      <c r="C103" s="9"/>
    </row>
    <row r="104" spans="1:3" ht="51" customHeight="1" x14ac:dyDescent="0.2">
      <c r="A104" s="180" t="s">
        <v>83</v>
      </c>
      <c r="B104" s="180"/>
      <c r="C104" s="180"/>
    </row>
    <row r="105" spans="1:3" ht="16" x14ac:dyDescent="0.2">
      <c r="A105" s="32"/>
      <c r="B105" s="9"/>
      <c r="C105" s="9"/>
    </row>
    <row r="106" spans="1:3" ht="16" x14ac:dyDescent="0.2">
      <c r="A106" s="30" t="s">
        <v>13</v>
      </c>
      <c r="B106" s="12" t="s">
        <v>14</v>
      </c>
      <c r="C106" s="26"/>
    </row>
    <row r="107" spans="1:3" ht="112" x14ac:dyDescent="0.2">
      <c r="A107" s="14" t="s">
        <v>84</v>
      </c>
      <c r="B107" s="1" t="s">
        <v>143</v>
      </c>
      <c r="C107" s="16"/>
    </row>
    <row r="108" spans="1:3" ht="48" x14ac:dyDescent="0.2">
      <c r="A108" s="14" t="s">
        <v>85</v>
      </c>
      <c r="B108" s="1" t="s">
        <v>268</v>
      </c>
      <c r="C108" s="16"/>
    </row>
    <row r="109" spans="1:3" ht="32" x14ac:dyDescent="0.2">
      <c r="A109" s="14" t="s">
        <v>140</v>
      </c>
      <c r="B109" s="1" t="s">
        <v>268</v>
      </c>
      <c r="C109" s="16"/>
    </row>
    <row r="110" spans="1:3" ht="48" x14ac:dyDescent="0.2">
      <c r="A110" s="14" t="s">
        <v>86</v>
      </c>
      <c r="B110" s="1" t="s">
        <v>268</v>
      </c>
      <c r="C110" s="16"/>
    </row>
    <row r="111" spans="1:3" ht="64" x14ac:dyDescent="0.2">
      <c r="A111" s="14" t="s">
        <v>87</v>
      </c>
      <c r="B111" s="1" t="s">
        <v>268</v>
      </c>
      <c r="C111" s="16"/>
    </row>
    <row r="112" spans="1:3" ht="32" x14ac:dyDescent="0.2">
      <c r="A112" s="14" t="s">
        <v>88</v>
      </c>
      <c r="B112" s="1" t="s">
        <v>143</v>
      </c>
      <c r="C112" s="16"/>
    </row>
    <row r="113" spans="1:3" ht="48" x14ac:dyDescent="0.2">
      <c r="A113" s="14" t="s">
        <v>89</v>
      </c>
      <c r="B113" s="1" t="s">
        <v>143</v>
      </c>
      <c r="C113" s="16"/>
    </row>
    <row r="114" spans="1:3" ht="96" x14ac:dyDescent="0.2">
      <c r="A114" s="33" t="s">
        <v>90</v>
      </c>
      <c r="B114" s="1" t="s">
        <v>143</v>
      </c>
      <c r="C114" s="16"/>
    </row>
    <row r="115" spans="1:3" ht="48" x14ac:dyDescent="0.2">
      <c r="A115" s="33" t="s">
        <v>91</v>
      </c>
      <c r="B115" s="1" t="s">
        <v>143</v>
      </c>
      <c r="C115" s="16"/>
    </row>
    <row r="116" spans="1:3" ht="48" x14ac:dyDescent="0.2">
      <c r="A116" s="33" t="s">
        <v>92</v>
      </c>
      <c r="B116" s="1" t="s">
        <v>143</v>
      </c>
      <c r="C116" s="16"/>
    </row>
    <row r="117" spans="1:3" ht="64" x14ac:dyDescent="0.2">
      <c r="A117" s="27" t="s">
        <v>93</v>
      </c>
      <c r="B117" s="1" t="s">
        <v>143</v>
      </c>
      <c r="C117" s="16"/>
    </row>
    <row r="118" spans="1:3" ht="80" x14ac:dyDescent="0.2">
      <c r="A118" s="27" t="s">
        <v>94</v>
      </c>
      <c r="B118" s="1" t="s">
        <v>143</v>
      </c>
      <c r="C118" s="16"/>
    </row>
    <row r="119" spans="1:3" x14ac:dyDescent="0.2">
      <c r="A119" s="34"/>
      <c r="B119" s="90"/>
      <c r="C119" s="9"/>
    </row>
    <row r="120" spans="1:3" ht="26" x14ac:dyDescent="0.2">
      <c r="A120" s="35" t="s">
        <v>95</v>
      </c>
      <c r="B120" s="90"/>
      <c r="C120" s="9"/>
    </row>
    <row r="121" spans="1:3" x14ac:dyDescent="0.2">
      <c r="A121" s="34"/>
      <c r="B121" s="9"/>
      <c r="C121" s="9"/>
    </row>
    <row r="122" spans="1:3" ht="48" customHeight="1" x14ac:dyDescent="0.2">
      <c r="A122" s="180" t="s">
        <v>96</v>
      </c>
      <c r="B122" s="180"/>
      <c r="C122" s="180"/>
    </row>
    <row r="123" spans="1:3" x14ac:dyDescent="0.2">
      <c r="A123" s="7"/>
      <c r="B123" s="9"/>
      <c r="C123" s="9"/>
    </row>
    <row r="124" spans="1:3" ht="16" x14ac:dyDescent="0.2">
      <c r="A124" s="30" t="s">
        <v>13</v>
      </c>
      <c r="B124" s="12" t="s">
        <v>14</v>
      </c>
      <c r="C124" s="26"/>
    </row>
    <row r="125" spans="1:3" ht="98" x14ac:dyDescent="0.2">
      <c r="A125" s="17" t="s">
        <v>97</v>
      </c>
      <c r="B125" s="1" t="s">
        <v>268</v>
      </c>
      <c r="C125" s="16"/>
    </row>
    <row r="126" spans="1:3" ht="32" x14ac:dyDescent="0.2">
      <c r="A126" s="36" t="s">
        <v>98</v>
      </c>
      <c r="B126" s="1" t="s">
        <v>268</v>
      </c>
      <c r="C126" s="16"/>
    </row>
    <row r="127" spans="1:3" ht="64" x14ac:dyDescent="0.2">
      <c r="A127" s="14" t="s">
        <v>99</v>
      </c>
      <c r="B127" s="1" t="s">
        <v>268</v>
      </c>
      <c r="C127" s="16"/>
    </row>
    <row r="128" spans="1:3" ht="32" x14ac:dyDescent="0.2">
      <c r="A128" s="14" t="s">
        <v>100</v>
      </c>
      <c r="B128" s="1" t="s">
        <v>143</v>
      </c>
      <c r="C128" s="16"/>
    </row>
    <row r="129" spans="1:3" ht="48" x14ac:dyDescent="0.2">
      <c r="A129" s="17" t="s">
        <v>101</v>
      </c>
      <c r="B129" s="1" t="s">
        <v>143</v>
      </c>
      <c r="C129" s="16"/>
    </row>
    <row r="130" spans="1:3" ht="32" x14ac:dyDescent="0.2">
      <c r="A130" s="14" t="s">
        <v>102</v>
      </c>
      <c r="B130" s="1" t="s">
        <v>143</v>
      </c>
      <c r="C130" s="16"/>
    </row>
    <row r="131" spans="1:3" x14ac:dyDescent="0.2">
      <c r="A131" s="7"/>
      <c r="B131" s="9"/>
      <c r="C131" s="9"/>
    </row>
    <row r="132" spans="1:3" ht="62" x14ac:dyDescent="0.2">
      <c r="A132" s="31" t="s">
        <v>103</v>
      </c>
      <c r="B132" s="9"/>
      <c r="C132" s="9"/>
    </row>
    <row r="133" spans="1:3" x14ac:dyDescent="0.2">
      <c r="A133" s="7"/>
      <c r="B133" s="9"/>
      <c r="C133" s="9"/>
    </row>
    <row r="134" spans="1:3" ht="22.5" customHeight="1" x14ac:dyDescent="0.2">
      <c r="A134" s="180" t="s">
        <v>104</v>
      </c>
      <c r="B134" s="180"/>
      <c r="C134" s="180"/>
    </row>
    <row r="135" spans="1:3" x14ac:dyDescent="0.2">
      <c r="A135" s="7"/>
    </row>
    <row r="136" spans="1:3" ht="16" x14ac:dyDescent="0.2">
      <c r="A136" s="30" t="s">
        <v>13</v>
      </c>
      <c r="B136" s="12" t="s">
        <v>14</v>
      </c>
      <c r="C136" s="37"/>
    </row>
    <row r="137" spans="1:3" ht="16" x14ac:dyDescent="0.2">
      <c r="A137" s="17" t="s">
        <v>105</v>
      </c>
      <c r="B137" s="1" t="s">
        <v>143</v>
      </c>
      <c r="C137" s="16"/>
    </row>
    <row r="138" spans="1:3" ht="32" x14ac:dyDescent="0.2">
      <c r="A138" s="17" t="s">
        <v>106</v>
      </c>
      <c r="B138" s="1" t="s">
        <v>143</v>
      </c>
      <c r="C138" s="16"/>
    </row>
    <row r="139" spans="1:3" ht="48" x14ac:dyDescent="0.2">
      <c r="A139" s="17" t="s">
        <v>107</v>
      </c>
      <c r="B139" s="1" t="s">
        <v>268</v>
      </c>
      <c r="C139" s="16"/>
    </row>
    <row r="140" spans="1:3" ht="96" x14ac:dyDescent="0.2">
      <c r="A140" s="17" t="s">
        <v>108</v>
      </c>
      <c r="B140" s="1" t="s">
        <v>268</v>
      </c>
      <c r="C140" s="16"/>
    </row>
    <row r="141" spans="1:3" ht="96" x14ac:dyDescent="0.2">
      <c r="A141" s="17" t="s">
        <v>109</v>
      </c>
      <c r="B141" s="1" t="s">
        <v>268</v>
      </c>
      <c r="C141" s="16"/>
    </row>
    <row r="142" spans="1:3" ht="32" x14ac:dyDescent="0.2">
      <c r="A142" s="17" t="s">
        <v>110</v>
      </c>
      <c r="B142" s="1" t="s">
        <v>143</v>
      </c>
      <c r="C142" s="16"/>
    </row>
    <row r="143" spans="1:3" x14ac:dyDescent="0.2">
      <c r="A143" s="7"/>
    </row>
    <row r="144" spans="1:3" ht="20" x14ac:dyDescent="0.2">
      <c r="A144" s="190" t="s">
        <v>1</v>
      </c>
      <c r="B144" s="191"/>
      <c r="C144" s="192"/>
    </row>
    <row r="146" spans="1:3" ht="35.25" customHeight="1" x14ac:dyDescent="0.2">
      <c r="A146" s="180" t="s">
        <v>111</v>
      </c>
      <c r="B146" s="180"/>
      <c r="C146" s="180"/>
    </row>
    <row r="147" spans="1:3" ht="16" x14ac:dyDescent="0.2">
      <c r="A147" s="38"/>
    </row>
    <row r="148" spans="1:3" ht="16" x14ac:dyDescent="0.2">
      <c r="A148" s="39" t="s">
        <v>13</v>
      </c>
      <c r="B148" s="12" t="s">
        <v>14</v>
      </c>
      <c r="C148" s="37"/>
    </row>
    <row r="149" spans="1:3" ht="64" x14ac:dyDescent="0.2">
      <c r="A149" s="22" t="s">
        <v>112</v>
      </c>
      <c r="B149" s="1" t="s">
        <v>143</v>
      </c>
      <c r="C149" s="16"/>
    </row>
    <row r="150" spans="1:3" ht="48" x14ac:dyDescent="0.2">
      <c r="A150" s="22" t="s">
        <v>113</v>
      </c>
      <c r="B150" s="1" t="s">
        <v>143</v>
      </c>
      <c r="C150" s="16"/>
    </row>
    <row r="151" spans="1:3" ht="32" x14ac:dyDescent="0.2">
      <c r="A151" s="14" t="s">
        <v>114</v>
      </c>
      <c r="B151" s="1" t="s">
        <v>143</v>
      </c>
      <c r="C151" s="16"/>
    </row>
    <row r="152" spans="1:3" ht="32" x14ac:dyDescent="0.2">
      <c r="A152" s="14" t="s">
        <v>115</v>
      </c>
      <c r="B152" s="1" t="s">
        <v>143</v>
      </c>
      <c r="C152" s="16"/>
    </row>
    <row r="153" spans="1:3" ht="32" x14ac:dyDescent="0.2">
      <c r="A153" s="14" t="s">
        <v>116</v>
      </c>
      <c r="B153" s="1" t="s">
        <v>143</v>
      </c>
      <c r="C153" s="16"/>
    </row>
    <row r="154" spans="1:3" ht="80" x14ac:dyDescent="0.2">
      <c r="A154" s="17" t="s">
        <v>117</v>
      </c>
      <c r="B154" s="1" t="s">
        <v>143</v>
      </c>
      <c r="C154" s="16"/>
    </row>
    <row r="155" spans="1:3" ht="80" x14ac:dyDescent="0.2">
      <c r="A155" s="14" t="s">
        <v>118</v>
      </c>
      <c r="B155" s="1" t="s">
        <v>143</v>
      </c>
      <c r="C155" s="16"/>
    </row>
    <row r="156" spans="1:3" ht="64" x14ac:dyDescent="0.2">
      <c r="A156" s="14" t="s">
        <v>119</v>
      </c>
      <c r="B156" s="1" t="s">
        <v>143</v>
      </c>
      <c r="C156" s="16"/>
    </row>
    <row r="157" spans="1:3" ht="16" x14ac:dyDescent="0.2">
      <c r="A157" s="14" t="s">
        <v>120</v>
      </c>
      <c r="B157" s="1" t="s">
        <v>143</v>
      </c>
      <c r="C157" s="16"/>
    </row>
    <row r="158" spans="1:3" x14ac:dyDescent="0.2">
      <c r="A158" s="7"/>
    </row>
    <row r="159" spans="1:3" ht="37.5" customHeight="1" x14ac:dyDescent="0.2">
      <c r="A159" s="180" t="s">
        <v>121</v>
      </c>
      <c r="B159" s="180"/>
      <c r="C159" s="180"/>
    </row>
    <row r="160" spans="1:3" x14ac:dyDescent="0.2">
      <c r="A160" s="7"/>
    </row>
    <row r="161" spans="1:3" ht="16" x14ac:dyDescent="0.2">
      <c r="A161" s="30" t="s">
        <v>13</v>
      </c>
      <c r="B161" s="12" t="s">
        <v>14</v>
      </c>
      <c r="C161" s="40"/>
    </row>
    <row r="162" spans="1:3" ht="48" x14ac:dyDescent="0.2">
      <c r="A162" s="17" t="s">
        <v>122</v>
      </c>
      <c r="B162" s="1" t="s">
        <v>143</v>
      </c>
      <c r="C162" s="15"/>
    </row>
    <row r="163" spans="1:3" ht="64" x14ac:dyDescent="0.2">
      <c r="A163" s="17" t="s">
        <v>123</v>
      </c>
      <c r="B163" s="1" t="s">
        <v>143</v>
      </c>
      <c r="C163" s="15"/>
    </row>
    <row r="164" spans="1:3" ht="32" x14ac:dyDescent="0.2">
      <c r="A164" s="27" t="s">
        <v>124</v>
      </c>
      <c r="B164" s="1" t="s">
        <v>143</v>
      </c>
      <c r="C164" s="15"/>
    </row>
    <row r="165" spans="1:3" ht="80" x14ac:dyDescent="0.2">
      <c r="A165" s="17" t="s">
        <v>125</v>
      </c>
      <c r="B165" s="1" t="s">
        <v>143</v>
      </c>
      <c r="C165" s="15"/>
    </row>
    <row r="166" spans="1:3" ht="48" x14ac:dyDescent="0.2">
      <c r="A166" s="17" t="s">
        <v>126</v>
      </c>
      <c r="B166" s="1" t="s">
        <v>143</v>
      </c>
      <c r="C166" s="15"/>
    </row>
    <row r="167" spans="1:3" ht="64" x14ac:dyDescent="0.2">
      <c r="A167" s="17" t="s">
        <v>127</v>
      </c>
      <c r="B167" s="1" t="s">
        <v>143</v>
      </c>
      <c r="C167" s="15"/>
    </row>
    <row r="168" spans="1:3" x14ac:dyDescent="0.2">
      <c r="A168" s="7"/>
    </row>
    <row r="169" spans="1:3" ht="36.75" customHeight="1" x14ac:dyDescent="0.2">
      <c r="A169" s="180" t="s">
        <v>128</v>
      </c>
      <c r="B169" s="180"/>
      <c r="C169" s="180"/>
    </row>
    <row r="170" spans="1:3" x14ac:dyDescent="0.2">
      <c r="A170" s="7"/>
    </row>
    <row r="171" spans="1:3" ht="16" x14ac:dyDescent="0.2">
      <c r="A171" s="39" t="s">
        <v>13</v>
      </c>
      <c r="B171" s="12" t="s">
        <v>14</v>
      </c>
      <c r="C171" s="40"/>
    </row>
    <row r="172" spans="1:3" ht="32" x14ac:dyDescent="0.2">
      <c r="A172" s="17" t="s">
        <v>129</v>
      </c>
      <c r="B172" s="1" t="s">
        <v>143</v>
      </c>
      <c r="C172" s="16"/>
    </row>
    <row r="173" spans="1:3" ht="16" x14ac:dyDescent="0.2">
      <c r="A173" s="17" t="s">
        <v>130</v>
      </c>
      <c r="B173" s="1" t="s">
        <v>143</v>
      </c>
      <c r="C173" s="16"/>
    </row>
    <row r="174" spans="1:3" ht="32" x14ac:dyDescent="0.2">
      <c r="A174" s="17" t="s">
        <v>131</v>
      </c>
      <c r="B174" s="1" t="s">
        <v>143</v>
      </c>
      <c r="C174" s="16"/>
    </row>
    <row r="175" spans="1:3" ht="32" x14ac:dyDescent="0.2">
      <c r="A175" s="17" t="s">
        <v>132</v>
      </c>
      <c r="B175" s="1" t="s">
        <v>143</v>
      </c>
      <c r="C175" s="16"/>
    </row>
    <row r="176" spans="1:3" ht="32" x14ac:dyDescent="0.2">
      <c r="A176" s="17" t="s">
        <v>133</v>
      </c>
      <c r="B176" s="1" t="s">
        <v>143</v>
      </c>
      <c r="C176" s="16"/>
    </row>
    <row r="177" spans="1:3" ht="32" x14ac:dyDescent="0.2">
      <c r="A177" s="17" t="s">
        <v>134</v>
      </c>
      <c r="B177" s="1" t="s">
        <v>143</v>
      </c>
      <c r="C177" s="16"/>
    </row>
    <row r="179" spans="1:3" ht="20" x14ac:dyDescent="0.2">
      <c r="A179" s="194" t="s">
        <v>156</v>
      </c>
      <c r="B179" s="195"/>
      <c r="C179" s="196"/>
    </row>
    <row r="181" spans="1:3" ht="20.25" customHeight="1" x14ac:dyDescent="0.2">
      <c r="A181" s="197" t="s">
        <v>157</v>
      </c>
      <c r="B181" s="197"/>
      <c r="C181" s="197"/>
    </row>
    <row r="183" spans="1:3" x14ac:dyDescent="0.2">
      <c r="A183" s="91" t="s">
        <v>13</v>
      </c>
      <c r="B183" s="92" t="s">
        <v>14</v>
      </c>
      <c r="C183" s="15"/>
    </row>
    <row r="184" spans="1:3" ht="64" x14ac:dyDescent="0.2">
      <c r="A184" s="14" t="s">
        <v>158</v>
      </c>
      <c r="B184" s="1" t="s">
        <v>143</v>
      </c>
      <c r="C184" s="15"/>
    </row>
    <row r="185" spans="1:3" ht="48" x14ac:dyDescent="0.2">
      <c r="A185" s="14" t="s">
        <v>159</v>
      </c>
      <c r="B185" s="1" t="s">
        <v>143</v>
      </c>
      <c r="C185" s="15"/>
    </row>
    <row r="186" spans="1:3" ht="32" x14ac:dyDescent="0.2">
      <c r="A186" s="14" t="s">
        <v>160</v>
      </c>
      <c r="B186" s="1" t="s">
        <v>143</v>
      </c>
      <c r="C186" s="15"/>
    </row>
    <row r="187" spans="1:3" ht="32" x14ac:dyDescent="0.2">
      <c r="A187" s="14" t="s">
        <v>161</v>
      </c>
      <c r="B187" s="1" t="s">
        <v>143</v>
      </c>
      <c r="C187" s="15"/>
    </row>
    <row r="188" spans="1:3" ht="64" x14ac:dyDescent="0.2">
      <c r="A188" s="14" t="s">
        <v>162</v>
      </c>
      <c r="B188" s="1" t="s">
        <v>143</v>
      </c>
      <c r="C188" s="15"/>
    </row>
    <row r="189" spans="1:3" ht="16" x14ac:dyDescent="0.2">
      <c r="A189" s="14" t="s">
        <v>163</v>
      </c>
      <c r="B189" s="1" t="s">
        <v>143</v>
      </c>
      <c r="C189" s="15"/>
    </row>
    <row r="190" spans="1:3" ht="32" x14ac:dyDescent="0.2">
      <c r="A190" s="14" t="s">
        <v>164</v>
      </c>
      <c r="B190" s="1" t="s">
        <v>143</v>
      </c>
      <c r="C190" s="15"/>
    </row>
    <row r="191" spans="1:3" ht="80" x14ac:dyDescent="0.2">
      <c r="A191" s="14" t="s">
        <v>165</v>
      </c>
      <c r="B191" s="1" t="s">
        <v>143</v>
      </c>
      <c r="C191" s="15"/>
    </row>
    <row r="192" spans="1:3" ht="64" x14ac:dyDescent="0.2">
      <c r="A192" s="14" t="s">
        <v>166</v>
      </c>
      <c r="B192" s="1" t="s">
        <v>143</v>
      </c>
      <c r="C192" s="15"/>
    </row>
    <row r="195" spans="1:3" x14ac:dyDescent="0.2">
      <c r="A195" s="198" t="s">
        <v>167</v>
      </c>
      <c r="B195" s="198"/>
      <c r="C195" s="198"/>
    </row>
    <row r="197" spans="1:3" x14ac:dyDescent="0.2">
      <c r="A197" s="91" t="s">
        <v>13</v>
      </c>
      <c r="B197" s="92" t="s">
        <v>14</v>
      </c>
      <c r="C197" s="15"/>
    </row>
    <row r="198" spans="1:3" ht="64" x14ac:dyDescent="0.2">
      <c r="A198" s="17" t="s">
        <v>168</v>
      </c>
      <c r="B198" s="1" t="s">
        <v>143</v>
      </c>
      <c r="C198" s="15"/>
    </row>
    <row r="199" spans="1:3" ht="80" x14ac:dyDescent="0.2">
      <c r="A199" s="17" t="s">
        <v>169</v>
      </c>
      <c r="B199" s="1" t="s">
        <v>143</v>
      </c>
      <c r="C199" s="15"/>
    </row>
    <row r="200" spans="1:3" ht="48" x14ac:dyDescent="0.2">
      <c r="A200" s="17" t="s">
        <v>170</v>
      </c>
      <c r="B200" s="1" t="s">
        <v>143</v>
      </c>
      <c r="C200" s="15"/>
    </row>
    <row r="201" spans="1:3" ht="64" x14ac:dyDescent="0.2">
      <c r="A201" s="17" t="s">
        <v>171</v>
      </c>
      <c r="B201" s="1" t="s">
        <v>143</v>
      </c>
      <c r="C201" s="15"/>
    </row>
    <row r="202" spans="1:3" ht="64" x14ac:dyDescent="0.2">
      <c r="A202" s="17" t="s">
        <v>172</v>
      </c>
      <c r="B202" s="1" t="s">
        <v>143</v>
      </c>
      <c r="C202" s="15"/>
    </row>
    <row r="203" spans="1:3" ht="32" x14ac:dyDescent="0.2">
      <c r="A203" s="17" t="s">
        <v>173</v>
      </c>
      <c r="B203" s="1" t="s">
        <v>143</v>
      </c>
      <c r="C203" s="15"/>
    </row>
    <row r="204" spans="1:3" ht="32" x14ac:dyDescent="0.2">
      <c r="A204" s="17" t="s">
        <v>174</v>
      </c>
      <c r="B204" s="1" t="s">
        <v>143</v>
      </c>
      <c r="C204" s="15"/>
    </row>
    <row r="205" spans="1:3" ht="48" x14ac:dyDescent="0.2">
      <c r="A205" s="17" t="s">
        <v>175</v>
      </c>
      <c r="B205" s="1" t="s">
        <v>143</v>
      </c>
      <c r="C205" s="15"/>
    </row>
    <row r="206" spans="1:3" ht="112" x14ac:dyDescent="0.2">
      <c r="A206" s="17" t="s">
        <v>176</v>
      </c>
      <c r="B206" s="1" t="s">
        <v>143</v>
      </c>
      <c r="C206" s="15"/>
    </row>
    <row r="208" spans="1:3" x14ac:dyDescent="0.2">
      <c r="A208" s="199" t="s">
        <v>177</v>
      </c>
      <c r="B208" s="199"/>
      <c r="C208" s="199"/>
    </row>
    <row r="210" spans="1:3" x14ac:dyDescent="0.2">
      <c r="A210" s="91" t="s">
        <v>13</v>
      </c>
      <c r="B210" s="93" t="s">
        <v>14</v>
      </c>
      <c r="C210" s="15"/>
    </row>
    <row r="211" spans="1:3" ht="16" x14ac:dyDescent="0.2">
      <c r="A211" s="17" t="s">
        <v>178</v>
      </c>
      <c r="B211" s="1" t="s">
        <v>143</v>
      </c>
      <c r="C211" s="15"/>
    </row>
    <row r="212" spans="1:3" ht="48" x14ac:dyDescent="0.2">
      <c r="A212" s="17" t="s">
        <v>179</v>
      </c>
      <c r="B212" s="1" t="s">
        <v>143</v>
      </c>
      <c r="C212" s="15"/>
    </row>
    <row r="213" spans="1:3" ht="32" x14ac:dyDescent="0.2">
      <c r="A213" s="17" t="s">
        <v>180</v>
      </c>
      <c r="B213" s="1" t="s">
        <v>143</v>
      </c>
      <c r="C213" s="15"/>
    </row>
    <row r="214" spans="1:3" ht="48" x14ac:dyDescent="0.2">
      <c r="A214" s="17" t="s">
        <v>181</v>
      </c>
      <c r="B214" s="1" t="s">
        <v>143</v>
      </c>
      <c r="C214" s="15"/>
    </row>
    <row r="215" spans="1:3" ht="96" x14ac:dyDescent="0.2">
      <c r="A215" s="17" t="s">
        <v>182</v>
      </c>
      <c r="B215" s="1" t="s">
        <v>143</v>
      </c>
      <c r="C215" s="15"/>
    </row>
    <row r="216" spans="1:3" ht="96" x14ac:dyDescent="0.2">
      <c r="A216" s="17" t="s">
        <v>183</v>
      </c>
      <c r="B216" s="1" t="s">
        <v>143</v>
      </c>
      <c r="C216" s="15"/>
    </row>
    <row r="217" spans="1:3" ht="64" x14ac:dyDescent="0.2">
      <c r="A217" s="17" t="s">
        <v>184</v>
      </c>
      <c r="B217" s="1" t="s">
        <v>143</v>
      </c>
      <c r="C217" s="15"/>
    </row>
    <row r="218" spans="1:3" ht="32" x14ac:dyDescent="0.2">
      <c r="A218" s="17" t="s">
        <v>185</v>
      </c>
      <c r="B218" s="1" t="s">
        <v>143</v>
      </c>
      <c r="C218" s="15"/>
    </row>
    <row r="219" spans="1:3" ht="32" x14ac:dyDescent="0.2">
      <c r="A219" s="17" t="s">
        <v>186</v>
      </c>
      <c r="B219" s="1" t="s">
        <v>143</v>
      </c>
      <c r="C219" s="15"/>
    </row>
    <row r="220" spans="1:3" ht="32" x14ac:dyDescent="0.2">
      <c r="A220" s="17" t="s">
        <v>187</v>
      </c>
      <c r="B220" s="1" t="s">
        <v>143</v>
      </c>
      <c r="C220" s="15"/>
    </row>
    <row r="221" spans="1:3" ht="48" x14ac:dyDescent="0.2">
      <c r="A221" s="17" t="s">
        <v>188</v>
      </c>
      <c r="B221" s="1" t="s">
        <v>143</v>
      </c>
      <c r="C221" s="15"/>
    </row>
    <row r="222" spans="1:3" ht="32" x14ac:dyDescent="0.2">
      <c r="A222" s="94" t="s">
        <v>189</v>
      </c>
      <c r="B222" s="1" t="s">
        <v>143</v>
      </c>
      <c r="C222" s="95"/>
    </row>
    <row r="223" spans="1:3" ht="80" x14ac:dyDescent="0.2">
      <c r="A223" s="14" t="s">
        <v>190</v>
      </c>
      <c r="B223" s="1" t="s">
        <v>143</v>
      </c>
      <c r="C223" s="15"/>
    </row>
    <row r="224" spans="1:3" x14ac:dyDescent="0.2">
      <c r="A224" s="6"/>
      <c r="B224" s="6"/>
      <c r="C224" s="6"/>
    </row>
    <row r="225" spans="1:3" ht="29.25" customHeight="1" x14ac:dyDescent="0.2">
      <c r="A225" s="200" t="s">
        <v>191</v>
      </c>
      <c r="B225" s="200"/>
      <c r="C225" s="200"/>
    </row>
    <row r="226" spans="1:3" x14ac:dyDescent="0.2">
      <c r="A226" s="6"/>
      <c r="B226" s="6"/>
      <c r="C226" s="6"/>
    </row>
    <row r="227" spans="1:3" x14ac:dyDescent="0.2">
      <c r="A227" s="91" t="s">
        <v>13</v>
      </c>
      <c r="B227" s="92" t="s">
        <v>14</v>
      </c>
      <c r="C227" s="15"/>
    </row>
    <row r="228" spans="1:3" x14ac:dyDescent="0.2">
      <c r="A228" s="96" t="s">
        <v>192</v>
      </c>
      <c r="B228" s="1" t="s">
        <v>143</v>
      </c>
      <c r="C228" s="15"/>
    </row>
    <row r="229" spans="1:3" x14ac:dyDescent="0.2">
      <c r="A229" s="96" t="s">
        <v>193</v>
      </c>
      <c r="B229" s="1" t="s">
        <v>143</v>
      </c>
      <c r="C229" s="15"/>
    </row>
    <row r="230" spans="1:3" ht="32" x14ac:dyDescent="0.2">
      <c r="A230" s="17" t="s">
        <v>194</v>
      </c>
      <c r="B230" s="1" t="s">
        <v>143</v>
      </c>
      <c r="C230" s="15"/>
    </row>
    <row r="231" spans="1:3" ht="32" x14ac:dyDescent="0.2">
      <c r="A231" s="17" t="s">
        <v>195</v>
      </c>
      <c r="B231" s="1" t="s">
        <v>143</v>
      </c>
      <c r="C231" s="15"/>
    </row>
    <row r="232" spans="1:3" ht="48" x14ac:dyDescent="0.2">
      <c r="A232" s="17" t="s">
        <v>196</v>
      </c>
      <c r="B232" s="1" t="s">
        <v>143</v>
      </c>
      <c r="C232" s="15"/>
    </row>
    <row r="233" spans="1:3" ht="32" x14ac:dyDescent="0.2">
      <c r="A233" s="94" t="s">
        <v>197</v>
      </c>
      <c r="B233" s="1" t="s">
        <v>143</v>
      </c>
      <c r="C233" s="95"/>
    </row>
    <row r="234" spans="1:3" x14ac:dyDescent="0.2">
      <c r="A234" s="97"/>
      <c r="B234" s="97"/>
      <c r="C234" s="97"/>
    </row>
    <row r="235" spans="1:3" ht="33" customHeight="1" x14ac:dyDescent="0.2">
      <c r="A235" s="200" t="s">
        <v>198</v>
      </c>
      <c r="B235" s="200"/>
      <c r="C235" s="200"/>
    </row>
    <row r="236" spans="1:3" x14ac:dyDescent="0.2">
      <c r="A236" s="6"/>
      <c r="B236" s="6"/>
      <c r="C236" s="6"/>
    </row>
    <row r="237" spans="1:3" x14ac:dyDescent="0.2">
      <c r="A237" s="91" t="s">
        <v>13</v>
      </c>
      <c r="B237" s="92" t="s">
        <v>199</v>
      </c>
      <c r="C237" s="15"/>
    </row>
    <row r="238" spans="1:3" ht="32" x14ac:dyDescent="0.2">
      <c r="A238" s="14" t="s">
        <v>200</v>
      </c>
      <c r="B238" s="1" t="s">
        <v>143</v>
      </c>
      <c r="C238" s="15"/>
    </row>
    <row r="239" spans="1:3" x14ac:dyDescent="0.2">
      <c r="A239" s="98" t="s">
        <v>201</v>
      </c>
      <c r="B239" s="1" t="s">
        <v>143</v>
      </c>
      <c r="C239" s="15"/>
    </row>
    <row r="240" spans="1:3" x14ac:dyDescent="0.2">
      <c r="A240" s="98" t="s">
        <v>202</v>
      </c>
      <c r="B240" s="1" t="s">
        <v>143</v>
      </c>
      <c r="C240" s="15"/>
    </row>
    <row r="241" spans="1:3" ht="16" x14ac:dyDescent="0.2">
      <c r="A241" s="14" t="s">
        <v>203</v>
      </c>
      <c r="B241" s="1" t="s">
        <v>143</v>
      </c>
      <c r="C241" s="15"/>
    </row>
    <row r="242" spans="1:3" ht="32" x14ac:dyDescent="0.2">
      <c r="A242" s="17" t="s">
        <v>204</v>
      </c>
      <c r="B242" s="1" t="s">
        <v>143</v>
      </c>
      <c r="C242" s="15"/>
    </row>
    <row r="243" spans="1:3" ht="48" x14ac:dyDescent="0.2">
      <c r="A243" s="14" t="s">
        <v>205</v>
      </c>
      <c r="B243" s="1" t="s">
        <v>143</v>
      </c>
      <c r="C243" s="15"/>
    </row>
    <row r="244" spans="1:3" ht="32" x14ac:dyDescent="0.2">
      <c r="A244" s="14" t="s">
        <v>206</v>
      </c>
      <c r="B244" s="1" t="s">
        <v>143</v>
      </c>
      <c r="C244" s="15"/>
    </row>
    <row r="245" spans="1:3" ht="32" x14ac:dyDescent="0.2">
      <c r="A245" s="99" t="s">
        <v>207</v>
      </c>
      <c r="B245" s="1" t="s">
        <v>143</v>
      </c>
      <c r="C245" s="95"/>
    </row>
    <row r="246" spans="1:3" x14ac:dyDescent="0.2">
      <c r="A246" s="97"/>
      <c r="B246" s="97"/>
      <c r="C246" s="97"/>
    </row>
    <row r="247" spans="1:3" ht="44.25" customHeight="1" x14ac:dyDescent="0.2">
      <c r="A247" s="200" t="s">
        <v>208</v>
      </c>
      <c r="B247" s="200"/>
      <c r="C247" s="200"/>
    </row>
    <row r="249" spans="1:3" x14ac:dyDescent="0.2">
      <c r="A249" s="100" t="s">
        <v>13</v>
      </c>
      <c r="B249" s="101" t="s">
        <v>14</v>
      </c>
      <c r="C249" s="15"/>
    </row>
    <row r="250" spans="1:3" ht="64" x14ac:dyDescent="0.2">
      <c r="A250" s="14" t="s">
        <v>209</v>
      </c>
      <c r="B250" s="1" t="s">
        <v>143</v>
      </c>
      <c r="C250" s="15"/>
    </row>
    <row r="251" spans="1:3" ht="32" x14ac:dyDescent="0.2">
      <c r="A251" s="14" t="s">
        <v>210</v>
      </c>
      <c r="B251" s="1" t="s">
        <v>143</v>
      </c>
      <c r="C251" s="15"/>
    </row>
    <row r="252" spans="1:3" ht="48" x14ac:dyDescent="0.2">
      <c r="A252" s="14" t="s">
        <v>211</v>
      </c>
      <c r="B252" s="1" t="s">
        <v>143</v>
      </c>
      <c r="C252" s="15"/>
    </row>
    <row r="253" spans="1:3" ht="48" x14ac:dyDescent="0.2">
      <c r="A253" s="14" t="s">
        <v>212</v>
      </c>
      <c r="B253" s="1" t="s">
        <v>143</v>
      </c>
      <c r="C253" s="15"/>
    </row>
    <row r="254" spans="1:3" ht="32" x14ac:dyDescent="0.2">
      <c r="A254" s="14" t="s">
        <v>213</v>
      </c>
      <c r="B254" s="1" t="s">
        <v>143</v>
      </c>
      <c r="C254" s="15"/>
    </row>
    <row r="255" spans="1:3" ht="32" x14ac:dyDescent="0.2">
      <c r="A255" s="14" t="s">
        <v>214</v>
      </c>
      <c r="B255" s="1" t="s">
        <v>143</v>
      </c>
      <c r="C255" s="15"/>
    </row>
    <row r="256" spans="1:3" ht="64" x14ac:dyDescent="0.2">
      <c r="A256" s="14" t="s">
        <v>215</v>
      </c>
      <c r="B256" s="1" t="s">
        <v>143</v>
      </c>
      <c r="C256" s="15"/>
    </row>
    <row r="257" spans="1:3" ht="16" x14ac:dyDescent="0.2">
      <c r="A257" s="17" t="s">
        <v>216</v>
      </c>
      <c r="B257" s="1" t="s">
        <v>143</v>
      </c>
      <c r="C257" s="15"/>
    </row>
    <row r="258" spans="1:3" ht="32" x14ac:dyDescent="0.2">
      <c r="A258" s="17" t="s">
        <v>217</v>
      </c>
      <c r="B258" s="1" t="s">
        <v>143</v>
      </c>
      <c r="C258" s="15"/>
    </row>
    <row r="259" spans="1:3" x14ac:dyDescent="0.2">
      <c r="A259" s="6"/>
      <c r="B259" s="102"/>
      <c r="C259" s="6"/>
    </row>
    <row r="260" spans="1:3" ht="32.25" customHeight="1" x14ac:dyDescent="0.2">
      <c r="A260" s="200" t="s">
        <v>218</v>
      </c>
      <c r="B260" s="200"/>
      <c r="C260" s="200"/>
    </row>
    <row r="262" spans="1:3" x14ac:dyDescent="0.2">
      <c r="A262" s="91" t="s">
        <v>13</v>
      </c>
      <c r="B262" s="93" t="s">
        <v>14</v>
      </c>
      <c r="C262" s="15"/>
    </row>
    <row r="263" spans="1:3" ht="32" x14ac:dyDescent="0.2">
      <c r="A263" s="17" t="s">
        <v>219</v>
      </c>
      <c r="B263" s="1" t="s">
        <v>143</v>
      </c>
      <c r="C263" s="15"/>
    </row>
    <row r="264" spans="1:3" ht="48" x14ac:dyDescent="0.2">
      <c r="A264" s="14" t="s">
        <v>220</v>
      </c>
      <c r="B264" s="1" t="s">
        <v>143</v>
      </c>
      <c r="C264" s="15"/>
    </row>
    <row r="265" spans="1:3" ht="48" x14ac:dyDescent="0.2">
      <c r="A265" s="14" t="s">
        <v>221</v>
      </c>
      <c r="B265" s="1" t="s">
        <v>143</v>
      </c>
      <c r="C265" s="15"/>
    </row>
    <row r="266" spans="1:3" ht="32" x14ac:dyDescent="0.2">
      <c r="A266" s="14" t="s">
        <v>222</v>
      </c>
      <c r="B266" s="1" t="s">
        <v>143</v>
      </c>
      <c r="C266" s="15"/>
    </row>
    <row r="267" spans="1:3" ht="69.75" customHeight="1" x14ac:dyDescent="0.2">
      <c r="A267" s="14" t="s">
        <v>223</v>
      </c>
      <c r="B267" s="1" t="s">
        <v>143</v>
      </c>
      <c r="C267" s="15"/>
    </row>
    <row r="268" spans="1:3" hidden="1" x14ac:dyDescent="0.2">
      <c r="A268" s="6"/>
      <c r="B268" s="6"/>
      <c r="C268" s="6"/>
    </row>
    <row r="269" spans="1:3" ht="48" customHeight="1" x14ac:dyDescent="0.2">
      <c r="A269" s="217" t="s">
        <v>224</v>
      </c>
      <c r="B269" s="217"/>
      <c r="C269" s="217"/>
    </row>
    <row r="270" spans="1:3" x14ac:dyDescent="0.2">
      <c r="A270" s="6"/>
      <c r="B270" s="6"/>
      <c r="C270" s="6"/>
    </row>
    <row r="271" spans="1:3" x14ac:dyDescent="0.2">
      <c r="A271" s="91" t="s">
        <v>13</v>
      </c>
      <c r="B271" s="92" t="s">
        <v>14</v>
      </c>
      <c r="C271" s="15"/>
    </row>
    <row r="272" spans="1:3" ht="32" x14ac:dyDescent="0.2">
      <c r="A272" s="14" t="s">
        <v>225</v>
      </c>
      <c r="B272" s="1" t="s">
        <v>143</v>
      </c>
      <c r="C272" s="15"/>
    </row>
    <row r="273" spans="1:3" ht="80" x14ac:dyDescent="0.2">
      <c r="A273" s="14" t="s">
        <v>226</v>
      </c>
      <c r="B273" s="1" t="s">
        <v>143</v>
      </c>
      <c r="C273" s="15"/>
    </row>
    <row r="274" spans="1:3" ht="32" x14ac:dyDescent="0.2">
      <c r="A274" s="17" t="s">
        <v>227</v>
      </c>
      <c r="B274" s="1" t="s">
        <v>143</v>
      </c>
      <c r="C274" s="15"/>
    </row>
    <row r="275" spans="1:3" ht="64" x14ac:dyDescent="0.2">
      <c r="A275" s="17" t="s">
        <v>228</v>
      </c>
      <c r="B275" s="1" t="s">
        <v>143</v>
      </c>
      <c r="C275" s="15"/>
    </row>
    <row r="276" spans="1:3" ht="32" x14ac:dyDescent="0.2">
      <c r="A276" s="99" t="s">
        <v>229</v>
      </c>
      <c r="B276" s="1" t="s">
        <v>143</v>
      </c>
      <c r="C276" s="95"/>
    </row>
    <row r="277" spans="1:3" x14ac:dyDescent="0.2">
      <c r="A277" s="97"/>
      <c r="B277" s="97"/>
      <c r="C277" s="97"/>
    </row>
    <row r="278" spans="1:3" ht="33.75" customHeight="1" x14ac:dyDescent="0.2">
      <c r="A278" s="216" t="s">
        <v>230</v>
      </c>
      <c r="B278" s="216"/>
      <c r="C278" s="216"/>
    </row>
    <row r="280" spans="1:3" x14ac:dyDescent="0.2">
      <c r="A280" s="91" t="s">
        <v>13</v>
      </c>
      <c r="B280" s="92" t="s">
        <v>14</v>
      </c>
      <c r="C280" s="15"/>
    </row>
    <row r="281" spans="1:3" ht="32" x14ac:dyDescent="0.2">
      <c r="A281" s="17" t="s">
        <v>231</v>
      </c>
      <c r="B281" s="1" t="s">
        <v>143</v>
      </c>
      <c r="C281" s="15"/>
    </row>
    <row r="282" spans="1:3" ht="32" x14ac:dyDescent="0.2">
      <c r="A282" s="17" t="s">
        <v>232</v>
      </c>
      <c r="B282" s="1" t="s">
        <v>143</v>
      </c>
      <c r="C282" s="15"/>
    </row>
    <row r="283" spans="1:3" ht="32" x14ac:dyDescent="0.2">
      <c r="A283" s="17" t="s">
        <v>233</v>
      </c>
      <c r="B283" s="1" t="s">
        <v>143</v>
      </c>
      <c r="C283" s="15"/>
    </row>
    <row r="284" spans="1:3" ht="48" x14ac:dyDescent="0.2">
      <c r="A284" s="17" t="s">
        <v>234</v>
      </c>
      <c r="B284" s="1" t="s">
        <v>143</v>
      </c>
      <c r="C284" s="15"/>
    </row>
    <row r="285" spans="1:3" ht="32" x14ac:dyDescent="0.2">
      <c r="A285" s="17" t="s">
        <v>235</v>
      </c>
      <c r="B285" s="1" t="s">
        <v>143</v>
      </c>
      <c r="C285" s="15"/>
    </row>
    <row r="286" spans="1:3" ht="32" x14ac:dyDescent="0.2">
      <c r="A286" s="17" t="s">
        <v>236</v>
      </c>
      <c r="B286" s="1" t="s">
        <v>143</v>
      </c>
      <c r="C286" s="15"/>
    </row>
    <row r="287" spans="1:3" ht="32" x14ac:dyDescent="0.2">
      <c r="A287" s="103" t="s">
        <v>237</v>
      </c>
      <c r="B287" s="1" t="s">
        <v>143</v>
      </c>
      <c r="C287" s="15"/>
    </row>
    <row r="289" spans="1:3" x14ac:dyDescent="0.2">
      <c r="A289" s="201" t="s">
        <v>3</v>
      </c>
      <c r="B289" s="202"/>
      <c r="C289" s="203"/>
    </row>
    <row r="290" spans="1:3" x14ac:dyDescent="0.2">
      <c r="A290" s="204"/>
      <c r="B290" s="205"/>
      <c r="C290" s="206"/>
    </row>
    <row r="292" spans="1:3" ht="29.25" customHeight="1" x14ac:dyDescent="0.2">
      <c r="A292" s="200" t="s">
        <v>238</v>
      </c>
      <c r="B292" s="200"/>
      <c r="C292" s="200"/>
    </row>
    <row r="294" spans="1:3" x14ac:dyDescent="0.2">
      <c r="A294" s="91" t="s">
        <v>13</v>
      </c>
      <c r="B294" s="93" t="s">
        <v>14</v>
      </c>
      <c r="C294" s="15"/>
    </row>
    <row r="295" spans="1:3" ht="48" x14ac:dyDescent="0.2">
      <c r="A295" s="14" t="s">
        <v>239</v>
      </c>
      <c r="B295" s="1" t="s">
        <v>143</v>
      </c>
      <c r="C295" s="15"/>
    </row>
    <row r="296" spans="1:3" ht="16" x14ac:dyDescent="0.2">
      <c r="A296" s="14" t="s">
        <v>240</v>
      </c>
      <c r="B296" s="1" t="s">
        <v>143</v>
      </c>
      <c r="C296" s="15"/>
    </row>
    <row r="297" spans="1:3" ht="48" x14ac:dyDescent="0.2">
      <c r="A297" s="14" t="s">
        <v>241</v>
      </c>
      <c r="B297" s="1" t="s">
        <v>143</v>
      </c>
      <c r="C297" s="15"/>
    </row>
    <row r="298" spans="1:3" ht="32" x14ac:dyDescent="0.2">
      <c r="A298" s="17" t="s">
        <v>242</v>
      </c>
      <c r="B298" s="1" t="s">
        <v>143</v>
      </c>
      <c r="C298" s="15"/>
    </row>
    <row r="299" spans="1:3" ht="48" x14ac:dyDescent="0.2">
      <c r="A299" s="14" t="s">
        <v>243</v>
      </c>
      <c r="B299" s="1" t="s">
        <v>143</v>
      </c>
      <c r="C299" s="15"/>
    </row>
    <row r="300" spans="1:3" x14ac:dyDescent="0.2">
      <c r="A300" s="6"/>
      <c r="B300" s="102"/>
      <c r="C300" s="6"/>
    </row>
    <row r="301" spans="1:3" x14ac:dyDescent="0.2">
      <c r="A301" s="207" t="s">
        <v>154</v>
      </c>
      <c r="B301" s="208"/>
      <c r="C301" s="209"/>
    </row>
    <row r="302" spans="1:3" x14ac:dyDescent="0.2">
      <c r="A302" s="210"/>
      <c r="B302" s="211"/>
      <c r="C302" s="212"/>
    </row>
    <row r="303" spans="1:3" x14ac:dyDescent="0.2">
      <c r="A303" s="213"/>
      <c r="B303" s="214"/>
      <c r="C303" s="215"/>
    </row>
    <row r="305" spans="1:3" ht="50.25" customHeight="1" x14ac:dyDescent="0.2">
      <c r="A305" s="216" t="s">
        <v>244</v>
      </c>
      <c r="B305" s="216"/>
      <c r="C305" s="216"/>
    </row>
    <row r="307" spans="1:3" x14ac:dyDescent="0.2">
      <c r="A307" s="91" t="s">
        <v>13</v>
      </c>
      <c r="B307" s="93" t="s">
        <v>14</v>
      </c>
      <c r="C307" s="15"/>
    </row>
    <row r="308" spans="1:3" ht="32" x14ac:dyDescent="0.2">
      <c r="A308" s="17" t="s">
        <v>245</v>
      </c>
      <c r="B308" s="1" t="s">
        <v>143</v>
      </c>
      <c r="C308" s="15"/>
    </row>
    <row r="309" spans="1:3" ht="16" x14ac:dyDescent="0.2">
      <c r="A309" s="17" t="s">
        <v>246</v>
      </c>
      <c r="B309" s="1" t="s">
        <v>143</v>
      </c>
      <c r="C309" s="15"/>
    </row>
    <row r="310" spans="1:3" ht="32" x14ac:dyDescent="0.2">
      <c r="A310" s="17" t="s">
        <v>247</v>
      </c>
      <c r="B310" s="1" t="s">
        <v>143</v>
      </c>
      <c r="C310" s="15"/>
    </row>
    <row r="311" spans="1:3" ht="48" x14ac:dyDescent="0.2">
      <c r="A311" s="14" t="s">
        <v>248</v>
      </c>
      <c r="B311" s="1" t="s">
        <v>143</v>
      </c>
      <c r="C311" s="15"/>
    </row>
    <row r="312" spans="1:3" ht="80" x14ac:dyDescent="0.2">
      <c r="A312" s="14" t="s">
        <v>249</v>
      </c>
      <c r="B312" s="1" t="s">
        <v>143</v>
      </c>
      <c r="C312" s="15"/>
    </row>
    <row r="313" spans="1:3" ht="32" x14ac:dyDescent="0.2">
      <c r="A313" s="17" t="s">
        <v>250</v>
      </c>
      <c r="B313" s="1" t="s">
        <v>143</v>
      </c>
      <c r="C313" s="15"/>
    </row>
    <row r="314" spans="1:3" ht="48" x14ac:dyDescent="0.2">
      <c r="A314" s="99" t="s">
        <v>251</v>
      </c>
      <c r="B314" s="1" t="s">
        <v>143</v>
      </c>
      <c r="C314" s="95"/>
    </row>
    <row r="315" spans="1:3" x14ac:dyDescent="0.2">
      <c r="A315" s="97"/>
      <c r="B315" s="97"/>
      <c r="C315" s="97"/>
    </row>
  </sheetData>
  <sheetProtection selectLockedCells="1"/>
  <protectedRanges>
    <protectedRange algorithmName="SHA-512" hashValue="/yAJXfVJ7l0WLJgTVj4i9zWWw3f/iE56tcxjLfxCtq4j4NHqfiWZQVNQY0hUNVIdGvEWU/ZWIQYtA98SpBfMDA==" saltValue="6BXRbrqERsdvB/yNAPYMUA==" spinCount="100000" sqref="B15:B28 B33:B37 B42:B46 B51:B58 B67:B79 B87:B97 B107:B118 B125:B130 B137:B142 B149:B157 B162:B167 B172:B177 B184:B192 B198:B206 B211:B223 B228:B233 B238:B245 B250:B258 B263:B267 B272:B276 B281:B287 B295:B299 B308:B314" name="Results_1_1"/>
  </protectedRanges>
  <mergeCells count="33">
    <mergeCell ref="A289:C290"/>
    <mergeCell ref="A292:C292"/>
    <mergeCell ref="A301:C303"/>
    <mergeCell ref="A305:C305"/>
    <mergeCell ref="A235:C235"/>
    <mergeCell ref="A247:C247"/>
    <mergeCell ref="A260:C260"/>
    <mergeCell ref="A269:C269"/>
    <mergeCell ref="A278:C278"/>
    <mergeCell ref="A179:C179"/>
    <mergeCell ref="A181:C181"/>
    <mergeCell ref="A195:C195"/>
    <mergeCell ref="A208:C208"/>
    <mergeCell ref="A225:C225"/>
    <mergeCell ref="A84:C84"/>
    <mergeCell ref="A1:C1"/>
    <mergeCell ref="A2:C2"/>
    <mergeCell ref="A9:C9"/>
    <mergeCell ref="A10:C10"/>
    <mergeCell ref="A12:C12"/>
    <mergeCell ref="A30:C30"/>
    <mergeCell ref="A39:C39"/>
    <mergeCell ref="A48:C48"/>
    <mergeCell ref="A60:C60"/>
    <mergeCell ref="A62:C62"/>
    <mergeCell ref="A64:C64"/>
    <mergeCell ref="A169:C169"/>
    <mergeCell ref="A104:C104"/>
    <mergeCell ref="A122:C122"/>
    <mergeCell ref="A134:C134"/>
    <mergeCell ref="A144:C144"/>
    <mergeCell ref="A146:C146"/>
    <mergeCell ref="A159:C159"/>
  </mergeCells>
  <dataValidations count="1">
    <dataValidation type="list" showInputMessage="1" showErrorMessage="1" sqref="B15:B28 B33:B37 B42:B46 B51:B58 B67:B79 B87:B97 B107:B118 B125:B130 B137:B142 B149:B157 B162:B167 B172:B177 B184:B192 B198:B206 B211:B223 B228:B233 B238:B245 B250:B258 B263:B267 B272:B276 B281:B287 B295:B299 B308:B314" xr:uid="{00000000-0002-0000-0C00-000000000000}">
      <formula1>"y,n"</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X315"/>
  <sheetViews>
    <sheetView topLeftCell="A134" zoomScaleNormal="100" workbookViewId="0">
      <selection activeCell="B149" sqref="B149"/>
    </sheetView>
  </sheetViews>
  <sheetFormatPr baseColWidth="10" defaultColWidth="9.1640625" defaultRowHeight="15" x14ac:dyDescent="0.2"/>
  <cols>
    <col min="1" max="1" width="35" style="3" bestFit="1" customWidth="1"/>
    <col min="2" max="2" width="21.5" style="3" customWidth="1"/>
    <col min="3" max="5" width="9.1640625" style="3"/>
    <col min="6" max="6" width="20.5" style="3" bestFit="1" customWidth="1"/>
    <col min="7" max="7" width="10.5" style="3" customWidth="1"/>
    <col min="8" max="8" width="9.1640625" style="3"/>
    <col min="9" max="10" width="12.83203125" style="3" customWidth="1"/>
    <col min="11" max="16384" width="9.1640625" style="3"/>
  </cols>
  <sheetData>
    <row r="1" spans="1:24" ht="25.5" customHeight="1" x14ac:dyDescent="0.25">
      <c r="A1" s="181" t="s">
        <v>7</v>
      </c>
      <c r="B1" s="181"/>
      <c r="C1" s="181"/>
    </row>
    <row r="2" spans="1:24" ht="15" customHeight="1" x14ac:dyDescent="0.2">
      <c r="A2" s="182" t="s">
        <v>8</v>
      </c>
      <c r="B2" s="182"/>
      <c r="C2" s="182"/>
    </row>
    <row r="3" spans="1:24" x14ac:dyDescent="0.2">
      <c r="A3" s="64"/>
      <c r="B3" s="64"/>
      <c r="C3" s="64"/>
    </row>
    <row r="4" spans="1:24" ht="16" x14ac:dyDescent="0.2">
      <c r="A4" s="54" t="s">
        <v>9</v>
      </c>
      <c r="B4" s="65">
        <v>43802</v>
      </c>
      <c r="C4" s="52"/>
      <c r="M4" s="42"/>
      <c r="O4" s="42"/>
      <c r="T4" s="42"/>
      <c r="U4" s="42"/>
    </row>
    <row r="5" spans="1:24" s="15" customFormat="1" ht="33" thickBot="1" x14ac:dyDescent="0.25">
      <c r="A5" s="55" t="s">
        <v>136</v>
      </c>
      <c r="B5" s="66">
        <v>43800</v>
      </c>
      <c r="C5" s="51"/>
      <c r="D5" s="46"/>
      <c r="E5" s="47"/>
      <c r="F5" s="67" t="s">
        <v>144</v>
      </c>
      <c r="G5" s="67" t="s">
        <v>145</v>
      </c>
      <c r="H5" s="59" t="s">
        <v>146</v>
      </c>
      <c r="I5" s="68" t="s">
        <v>147</v>
      </c>
      <c r="J5" s="47"/>
      <c r="K5" s="47"/>
      <c r="L5" s="46"/>
      <c r="M5" s="46"/>
      <c r="N5" s="47"/>
      <c r="O5" s="47"/>
      <c r="P5" s="49"/>
      <c r="Q5" s="49"/>
      <c r="R5" s="49"/>
      <c r="S5" s="47"/>
      <c r="T5" s="50"/>
      <c r="U5" s="44"/>
      <c r="V5" s="49"/>
      <c r="W5" s="49"/>
      <c r="X5" s="48"/>
    </row>
    <row r="6" spans="1:24" x14ac:dyDescent="0.2">
      <c r="A6" s="8" t="s">
        <v>137</v>
      </c>
      <c r="B6" s="69"/>
      <c r="C6" s="53"/>
      <c r="E6" s="43"/>
      <c r="F6" s="3">
        <v>1</v>
      </c>
      <c r="G6" s="4">
        <f>COUNTIF(B15:B28,"y")/COUNTA(B15:B28)</f>
        <v>1</v>
      </c>
      <c r="H6" s="3">
        <f>IF(G6&gt;=75%,3,IF(G6&gt;=50%,2,IF(G6&gt;0,1,0)))</f>
        <v>3</v>
      </c>
      <c r="I6" s="3" t="str">
        <f>IF(G6&gt;=75%,"Strong",IF(G6&gt;=50%,"Moderate",IF(G6&gt;0,"Weak","None")))</f>
        <v>Strong</v>
      </c>
      <c r="K6" s="43"/>
      <c r="L6" s="43"/>
      <c r="M6" s="43"/>
      <c r="P6" s="43"/>
      <c r="Q6" s="43"/>
      <c r="R6" s="43"/>
      <c r="T6" s="43"/>
      <c r="U6" s="43"/>
      <c r="V6" s="43"/>
      <c r="W6" s="43"/>
      <c r="X6" s="43"/>
    </row>
    <row r="7" spans="1:24" x14ac:dyDescent="0.2">
      <c r="A7" s="41" t="s">
        <v>138</v>
      </c>
      <c r="B7" s="70" t="s">
        <v>148</v>
      </c>
      <c r="C7" s="71"/>
      <c r="D7" s="44"/>
      <c r="E7" s="42"/>
      <c r="F7" s="3">
        <v>2</v>
      </c>
      <c r="G7" s="4">
        <f>COUNTIF(B33:B37,"y")/COUNTA(B33:B37)</f>
        <v>1</v>
      </c>
      <c r="H7" s="3">
        <f t="shared" ref="H7:H9" si="0">IF(G7&gt;=75%,3,IF(G7&gt;=50%,2,IF(G7&gt;0,1,0)))</f>
        <v>3</v>
      </c>
      <c r="I7" s="3" t="str">
        <f t="shared" ref="I7:I17" si="1">IF(G7&gt;=75%,"Strong",IF(G7&gt;=50%,"Moderate",IF(G7&gt;0,"Weak","None")))</f>
        <v>Strong</v>
      </c>
    </row>
    <row r="8" spans="1:24" ht="16" thickBot="1" x14ac:dyDescent="0.25">
      <c r="A8" s="56" t="s">
        <v>139</v>
      </c>
      <c r="B8" s="72" t="s">
        <v>149</v>
      </c>
      <c r="C8" s="45"/>
      <c r="F8" s="3">
        <v>3</v>
      </c>
      <c r="G8" s="4">
        <f>COUNTIF(B42:B46,"y")/COUNTA(B42:B46)</f>
        <v>1</v>
      </c>
      <c r="H8" s="3">
        <f t="shared" si="0"/>
        <v>3</v>
      </c>
      <c r="I8" s="3" t="str">
        <f t="shared" si="1"/>
        <v>Strong</v>
      </c>
    </row>
    <row r="9" spans="1:24" ht="21" customHeight="1" thickBot="1" x14ac:dyDescent="0.25">
      <c r="A9" s="183" t="s">
        <v>10</v>
      </c>
      <c r="B9" s="184"/>
      <c r="C9" s="185"/>
      <c r="F9" s="5">
        <v>4</v>
      </c>
      <c r="G9" s="73">
        <f>COUNTIF(B51:B58,"y")/COUNTA(B51:B58)</f>
        <v>1</v>
      </c>
      <c r="H9" s="5">
        <f t="shared" si="0"/>
        <v>3</v>
      </c>
      <c r="I9" s="5" t="str">
        <f t="shared" si="1"/>
        <v>Strong</v>
      </c>
    </row>
    <row r="10" spans="1:24" ht="24" thickBot="1" x14ac:dyDescent="0.3">
      <c r="A10" s="186" t="s">
        <v>11</v>
      </c>
      <c r="B10" s="187"/>
      <c r="C10" s="188"/>
      <c r="F10" s="74" t="s">
        <v>144</v>
      </c>
      <c r="G10" s="75" t="s">
        <v>4</v>
      </c>
      <c r="H10" s="76">
        <f>SUM(H6:H9)</f>
        <v>12</v>
      </c>
      <c r="J10" s="77"/>
      <c r="K10" s="77"/>
      <c r="L10" s="77" t="s">
        <v>150</v>
      </c>
    </row>
    <row r="11" spans="1:24" ht="33" thickBot="1" x14ac:dyDescent="0.25">
      <c r="A11" s="7"/>
      <c r="B11" s="9"/>
      <c r="C11" s="9"/>
      <c r="F11" s="78" t="s">
        <v>0</v>
      </c>
      <c r="J11" s="79" t="s">
        <v>5</v>
      </c>
      <c r="K11" s="80">
        <f>H10/12</f>
        <v>1</v>
      </c>
      <c r="L11" s="75" t="str">
        <f>IF(K11&gt;69%,"Strong",IF(K11&gt;49%,"Moderate",IF(K11&gt;0,"Weak","No Fidelity")))</f>
        <v>Strong</v>
      </c>
    </row>
    <row r="12" spans="1:24" ht="33" thickBot="1" x14ac:dyDescent="0.25">
      <c r="A12" s="180" t="s">
        <v>12</v>
      </c>
      <c r="B12" s="189"/>
      <c r="C12" s="189"/>
      <c r="F12" s="81" t="s">
        <v>151</v>
      </c>
      <c r="G12" s="67" t="s">
        <v>145</v>
      </c>
      <c r="H12" s="59" t="s">
        <v>146</v>
      </c>
      <c r="I12" s="68" t="s">
        <v>147</v>
      </c>
      <c r="J12" s="79" t="s">
        <v>6</v>
      </c>
      <c r="K12" s="82">
        <f>H40/84</f>
        <v>0.88095238095238093</v>
      </c>
      <c r="L12" s="75" t="str">
        <f t="shared" ref="L12:L13" si="2">IF(K12&gt;69%,"Strong",IF(K12&gt;49%,"Moderate",IF(K12&gt;0,"Weak","No Fidelity")))</f>
        <v>Strong</v>
      </c>
    </row>
    <row r="13" spans="1:24" ht="32" x14ac:dyDescent="0.2">
      <c r="A13" s="10"/>
      <c r="B13" s="9"/>
      <c r="C13" s="9"/>
      <c r="F13" s="3">
        <v>1</v>
      </c>
      <c r="G13" s="4">
        <f>COUNTIF(B67:B79,"y")/COUNTA(B67:B79)</f>
        <v>0.46153846153846156</v>
      </c>
      <c r="H13" s="3">
        <f>IF(G13&gt;=75%,3,IF(G13&gt;=50%,2,IF(G13&gt;0,1,0)))</f>
        <v>1</v>
      </c>
      <c r="I13" s="3" t="str">
        <f t="shared" si="1"/>
        <v>Weak</v>
      </c>
      <c r="J13" s="79" t="s">
        <v>152</v>
      </c>
      <c r="K13" s="82">
        <f>(H10+H40)/96</f>
        <v>0.89583333333333337</v>
      </c>
      <c r="L13" s="75" t="str">
        <f t="shared" si="2"/>
        <v>Strong</v>
      </c>
    </row>
    <row r="14" spans="1:24" ht="17" x14ac:dyDescent="0.2">
      <c r="A14" s="11" t="s">
        <v>13</v>
      </c>
      <c r="B14" s="12" t="s">
        <v>14</v>
      </c>
      <c r="C14" s="13"/>
      <c r="F14" s="3">
        <v>2</v>
      </c>
      <c r="G14" s="4">
        <f>COUNTIF(B87:B97,"y")/COUNTA(B87:B97)</f>
        <v>9.0909090909090912E-2</v>
      </c>
      <c r="H14" s="3">
        <f>IF(G14&gt;=75%,3,IF(G14&gt;=50%,2,IF(G14&gt;0,1,0)))</f>
        <v>1</v>
      </c>
      <c r="I14" s="3" t="str">
        <f t="shared" si="1"/>
        <v>Weak</v>
      </c>
    </row>
    <row r="15" spans="1:24" ht="16" x14ac:dyDescent="0.2">
      <c r="A15" s="14" t="s">
        <v>15</v>
      </c>
      <c r="B15" s="1" t="s">
        <v>143</v>
      </c>
      <c r="C15" s="16"/>
      <c r="F15" s="3">
        <v>3</v>
      </c>
      <c r="G15" s="4">
        <f>COUNTIF(B107:B118,"y")/COUNTA(B107:B118)</f>
        <v>0.16666666666666666</v>
      </c>
      <c r="H15" s="3">
        <f>IF(G15&gt;=75%,3,IF(G15&gt;=50%,2,IF(G15&gt;0,1,0)))</f>
        <v>1</v>
      </c>
      <c r="I15" s="3" t="str">
        <f t="shared" si="1"/>
        <v>Weak</v>
      </c>
    </row>
    <row r="16" spans="1:24" ht="32" x14ac:dyDescent="0.2">
      <c r="A16" s="14" t="s">
        <v>16</v>
      </c>
      <c r="B16" s="1" t="s">
        <v>143</v>
      </c>
      <c r="C16" s="16"/>
      <c r="F16" s="3">
        <v>4</v>
      </c>
      <c r="G16" s="4">
        <f>COUNTIF(B125:B130,"y")/COUNTA(B125:B130)</f>
        <v>0.33333333333333331</v>
      </c>
      <c r="H16" s="3">
        <f>IF(G16&gt;=75%,3,IF(G16&gt;=50%,2,IF(G16&gt;0,1,0)))</f>
        <v>1</v>
      </c>
      <c r="I16" s="3" t="str">
        <f t="shared" si="1"/>
        <v>Weak</v>
      </c>
    </row>
    <row r="17" spans="1:9" ht="32" x14ac:dyDescent="0.2">
      <c r="A17" s="14" t="s">
        <v>17</v>
      </c>
      <c r="B17" s="1" t="s">
        <v>143</v>
      </c>
      <c r="C17" s="16"/>
      <c r="F17" s="5">
        <v>5</v>
      </c>
      <c r="G17" s="73">
        <f>COUNTIF(B137:B142,"y")/COUNTA(B137:B142)</f>
        <v>0.33333333333333331</v>
      </c>
      <c r="H17" s="5">
        <f>IF(G17&gt;=75%,3,IF(G17&gt;=50%,2,IF(G17&gt;0,1,0)))</f>
        <v>1</v>
      </c>
      <c r="I17" s="5" t="str">
        <f t="shared" si="1"/>
        <v>Weak</v>
      </c>
    </row>
    <row r="18" spans="1:9" ht="16" x14ac:dyDescent="0.2">
      <c r="A18" s="14" t="s">
        <v>18</v>
      </c>
      <c r="B18" s="1" t="s">
        <v>143</v>
      </c>
      <c r="C18" s="16"/>
      <c r="F18" s="83" t="s">
        <v>151</v>
      </c>
      <c r="G18" s="83" t="s">
        <v>4</v>
      </c>
      <c r="H18" s="84">
        <f>SUM(H13:H17)</f>
        <v>5</v>
      </c>
    </row>
    <row r="19" spans="1:9" ht="33" thickBot="1" x14ac:dyDescent="0.25">
      <c r="A19" s="17" t="s">
        <v>19</v>
      </c>
      <c r="B19" s="1" t="s">
        <v>143</v>
      </c>
      <c r="C19" s="16"/>
      <c r="F19" s="61" t="s">
        <v>1</v>
      </c>
      <c r="G19" s="60"/>
      <c r="H19" s="61"/>
      <c r="I19" s="61"/>
    </row>
    <row r="20" spans="1:9" ht="48" x14ac:dyDescent="0.2">
      <c r="A20" s="14" t="s">
        <v>20</v>
      </c>
      <c r="B20" s="1" t="s">
        <v>143</v>
      </c>
      <c r="C20" s="16"/>
      <c r="F20" s="3">
        <v>6</v>
      </c>
      <c r="G20" s="4">
        <f>COUNTIF(B149:B157,"y")/COUNTA(B149:B157)</f>
        <v>1</v>
      </c>
      <c r="H20" s="3">
        <f>IF(G20&gt;=75%,3,IF(G20&gt;=50%,2,IF(G20&gt;0,1,0)))</f>
        <v>3</v>
      </c>
      <c r="I20" s="3" t="str">
        <f>IF(G20&gt;=75%,"Strong",IF(G20&gt;=50%,"Moderate",IF(G20&gt;0,"Weak","None")))</f>
        <v>Strong</v>
      </c>
    </row>
    <row r="21" spans="1:9" ht="32" x14ac:dyDescent="0.2">
      <c r="A21" s="14" t="s">
        <v>21</v>
      </c>
      <c r="B21" s="1" t="s">
        <v>143</v>
      </c>
      <c r="C21" s="16"/>
      <c r="F21" s="3">
        <v>7</v>
      </c>
      <c r="G21" s="4">
        <f>COUNTIF(B161:B167,"y")/COUNTA(B161:B167)</f>
        <v>0.8571428571428571</v>
      </c>
      <c r="H21" s="3">
        <f>IF(G21&gt;=75%,3,IF(G21&gt;=50%,2,IF(G21&gt;0,1,0)))</f>
        <v>3</v>
      </c>
      <c r="I21" s="3" t="str">
        <f>IF(G21&gt;=75%,"Strong",IF(G21&gt;=50%,"Moderate",IF(G21&gt;0,"Weak","None")))</f>
        <v>Strong</v>
      </c>
    </row>
    <row r="22" spans="1:9" ht="32" x14ac:dyDescent="0.2">
      <c r="A22" s="17" t="s">
        <v>22</v>
      </c>
      <c r="B22" s="1" t="s">
        <v>143</v>
      </c>
      <c r="C22" s="16"/>
      <c r="F22" s="5">
        <v>8</v>
      </c>
      <c r="G22" s="73">
        <f>COUNTIF(B172:B177,"y")/COUNTA(B172:B177)</f>
        <v>1</v>
      </c>
      <c r="H22" s="5">
        <f>IF(G22&gt;=75%,3,IF(G22&gt;=50%,2,IF(G22&gt;0,1,0)))</f>
        <v>3</v>
      </c>
      <c r="I22" s="5" t="str">
        <f>IF(G22&gt;=75%,"Strong",IF(G22&gt;=50%,"Moderate",IF(G22&gt;0,"Weak","None")))</f>
        <v>Strong</v>
      </c>
    </row>
    <row r="23" spans="1:9" ht="32" x14ac:dyDescent="0.2">
      <c r="A23" s="17" t="s">
        <v>23</v>
      </c>
      <c r="B23" s="1" t="s">
        <v>143</v>
      </c>
      <c r="C23" s="16"/>
      <c r="F23" s="85" t="s">
        <v>1</v>
      </c>
      <c r="G23" s="83" t="s">
        <v>4</v>
      </c>
      <c r="H23" s="84">
        <f>SUM(H20:H22)</f>
        <v>9</v>
      </c>
    </row>
    <row r="24" spans="1:9" ht="32" x14ac:dyDescent="0.2">
      <c r="A24" s="17" t="s">
        <v>24</v>
      </c>
      <c r="B24" s="1" t="s">
        <v>143</v>
      </c>
      <c r="C24" s="16"/>
    </row>
    <row r="25" spans="1:9" ht="33" thickBot="1" x14ac:dyDescent="0.25">
      <c r="A25" s="17" t="s">
        <v>25</v>
      </c>
      <c r="B25" s="1" t="s">
        <v>143</v>
      </c>
      <c r="C25" s="16"/>
      <c r="F25" s="86" t="s">
        <v>2</v>
      </c>
      <c r="G25" s="67" t="s">
        <v>145</v>
      </c>
      <c r="H25" s="59" t="s">
        <v>146</v>
      </c>
      <c r="I25" s="68" t="s">
        <v>147</v>
      </c>
    </row>
    <row r="26" spans="1:9" ht="32" x14ac:dyDescent="0.2">
      <c r="A26" s="17" t="s">
        <v>26</v>
      </c>
      <c r="B26" s="1" t="s">
        <v>143</v>
      </c>
      <c r="C26" s="16"/>
      <c r="F26" s="3">
        <v>9</v>
      </c>
      <c r="G26" s="4">
        <f>COUNTIF(B184:B192,"y")/COUNTA(B184:B192)</f>
        <v>1</v>
      </c>
      <c r="H26" s="3">
        <f>IF(G26&gt;=75%,3,IF(G26&gt;=50%,2,IF(G26&gt;0,1,0)))</f>
        <v>3</v>
      </c>
      <c r="I26" s="6" t="str">
        <f>IF(G26&gt;=75%,"Strong",IF(G26&gt;=50%,"Moderate",IF(G26&gt;0,"Weak","None")))</f>
        <v>Strong</v>
      </c>
    </row>
    <row r="27" spans="1:9" ht="32" x14ac:dyDescent="0.2">
      <c r="A27" s="14" t="s">
        <v>27</v>
      </c>
      <c r="B27" s="1" t="s">
        <v>143</v>
      </c>
      <c r="C27" s="16"/>
      <c r="F27" s="3">
        <v>10</v>
      </c>
      <c r="G27" s="4">
        <f>COUNTIF(B198:B206,"y")/COUNTA(B198:B206)</f>
        <v>1</v>
      </c>
      <c r="H27" s="3">
        <f t="shared" ref="H27:H34" si="3">IF(G27&gt;=75%,3,IF(G27&gt;=50%,2,IF(G27&gt;0,1,0)))</f>
        <v>3</v>
      </c>
      <c r="I27" s="3" t="str">
        <f t="shared" ref="I27:I34" si="4">IF(G27&gt;=75%,"Strong",IF(G27&gt;=50%,"Moderate",IF(G27&gt;0,"Weak","None")))</f>
        <v>Strong</v>
      </c>
    </row>
    <row r="28" spans="1:9" ht="48" x14ac:dyDescent="0.2">
      <c r="A28" s="14" t="s">
        <v>28</v>
      </c>
      <c r="B28" s="1" t="s">
        <v>143</v>
      </c>
      <c r="C28" s="16"/>
      <c r="F28" s="3">
        <v>11</v>
      </c>
      <c r="G28" s="4">
        <f>COUNTIF(B211:B223,"y")/COUNTA(B211:B223)</f>
        <v>1</v>
      </c>
      <c r="H28" s="3">
        <f t="shared" si="3"/>
        <v>3</v>
      </c>
      <c r="I28" s="3" t="str">
        <f t="shared" si="4"/>
        <v>Strong</v>
      </c>
    </row>
    <row r="29" spans="1:9" x14ac:dyDescent="0.2">
      <c r="A29" s="18"/>
      <c r="B29" s="9"/>
      <c r="C29" s="9"/>
      <c r="F29" s="3">
        <v>12</v>
      </c>
      <c r="G29" s="4">
        <f>COUNTIF(B228:B233,"y")/COUNTA(B228:B233)</f>
        <v>1</v>
      </c>
      <c r="H29" s="3">
        <f t="shared" si="3"/>
        <v>3</v>
      </c>
      <c r="I29" s="3" t="str">
        <f t="shared" si="4"/>
        <v>Strong</v>
      </c>
    </row>
    <row r="30" spans="1:9" ht="33" customHeight="1" x14ac:dyDescent="0.2">
      <c r="A30" s="180" t="s">
        <v>141</v>
      </c>
      <c r="B30" s="180"/>
      <c r="C30" s="180"/>
      <c r="F30" s="3">
        <v>13</v>
      </c>
      <c r="G30" s="4">
        <f>COUNTIF(B238:B245,"y")/COUNTA(B238:B245)</f>
        <v>1</v>
      </c>
      <c r="H30" s="3">
        <f t="shared" si="3"/>
        <v>3</v>
      </c>
      <c r="I30" s="3" t="str">
        <f t="shared" si="4"/>
        <v>Strong</v>
      </c>
    </row>
    <row r="31" spans="1:9" ht="16" x14ac:dyDescent="0.2">
      <c r="A31" s="62"/>
      <c r="B31" s="9"/>
      <c r="C31" s="9"/>
      <c r="F31" s="3">
        <v>14</v>
      </c>
      <c r="G31" s="4">
        <f>COUNTIF(B250:B258,"y")/COUNTA(B250:B258)</f>
        <v>1</v>
      </c>
      <c r="H31" s="3">
        <f t="shared" si="3"/>
        <v>3</v>
      </c>
      <c r="I31" s="3" t="str">
        <f t="shared" si="4"/>
        <v>Strong</v>
      </c>
    </row>
    <row r="32" spans="1:9" ht="17" x14ac:dyDescent="0.2">
      <c r="A32" s="19" t="s">
        <v>13</v>
      </c>
      <c r="B32" s="12" t="s">
        <v>14</v>
      </c>
      <c r="C32" s="13"/>
      <c r="F32" s="3">
        <v>15</v>
      </c>
      <c r="G32" s="4">
        <f>COUNTIF(B263:B267,"y")/COUNTA(B263:B267)</f>
        <v>1</v>
      </c>
      <c r="H32" s="3">
        <f t="shared" si="3"/>
        <v>3</v>
      </c>
      <c r="I32" s="3" t="str">
        <f t="shared" si="4"/>
        <v>Strong</v>
      </c>
    </row>
    <row r="33" spans="1:10" ht="16" x14ac:dyDescent="0.2">
      <c r="A33" s="14" t="s">
        <v>29</v>
      </c>
      <c r="B33" s="1" t="s">
        <v>143</v>
      </c>
      <c r="C33" s="16"/>
      <c r="F33" s="3">
        <v>16</v>
      </c>
      <c r="G33" s="4">
        <f>COUNTIF(B272:B276,"y")/COUNTA(B272:B276)</f>
        <v>1</v>
      </c>
      <c r="H33" s="3">
        <f t="shared" si="3"/>
        <v>3</v>
      </c>
      <c r="I33" s="3" t="str">
        <f t="shared" si="4"/>
        <v>Strong</v>
      </c>
    </row>
    <row r="34" spans="1:10" ht="32" x14ac:dyDescent="0.2">
      <c r="A34" s="14" t="s">
        <v>30</v>
      </c>
      <c r="B34" s="1" t="s">
        <v>143</v>
      </c>
      <c r="C34" s="16"/>
      <c r="F34" s="3">
        <v>17</v>
      </c>
      <c r="G34" s="4">
        <f>COUNTIF(B281:B287,"y")/COUNTA(B281:B287)</f>
        <v>1</v>
      </c>
      <c r="H34" s="3">
        <f t="shared" si="3"/>
        <v>3</v>
      </c>
      <c r="I34" s="3" t="str">
        <f t="shared" si="4"/>
        <v>Strong</v>
      </c>
    </row>
    <row r="35" spans="1:10" ht="48" x14ac:dyDescent="0.2">
      <c r="A35" s="14" t="s">
        <v>31</v>
      </c>
      <c r="B35" s="1" t="s">
        <v>143</v>
      </c>
      <c r="C35" s="16"/>
      <c r="F35" s="87" t="s">
        <v>2</v>
      </c>
      <c r="G35" s="88" t="s">
        <v>4</v>
      </c>
      <c r="H35" s="88">
        <f>SUM(H26:H34)</f>
        <v>27</v>
      </c>
      <c r="I35" s="88" t="s">
        <v>153</v>
      </c>
      <c r="J35" s="88">
        <f>H35*2</f>
        <v>54</v>
      </c>
    </row>
    <row r="36" spans="1:10" ht="33" thickBot="1" x14ac:dyDescent="0.25">
      <c r="A36" s="14" t="s">
        <v>32</v>
      </c>
      <c r="B36" s="1" t="s">
        <v>143</v>
      </c>
      <c r="C36" s="16"/>
      <c r="F36" s="89" t="s">
        <v>3</v>
      </c>
      <c r="G36" s="67" t="s">
        <v>145</v>
      </c>
      <c r="H36" s="59" t="s">
        <v>146</v>
      </c>
      <c r="I36" s="68" t="s">
        <v>147</v>
      </c>
    </row>
    <row r="37" spans="1:10" ht="48" x14ac:dyDescent="0.2">
      <c r="A37" s="14" t="s">
        <v>33</v>
      </c>
      <c r="B37" s="1" t="s">
        <v>143</v>
      </c>
      <c r="C37" s="16"/>
      <c r="F37" s="3">
        <v>18</v>
      </c>
      <c r="G37" s="4">
        <f>COUNTIF(B295:B299,"y")/COUNTA(B295:B299)</f>
        <v>1</v>
      </c>
      <c r="H37" s="3">
        <f>IF(G37&gt;=75%,3,IF(G37&gt;=50%,2,IF(G37&gt;0,1,0)))</f>
        <v>3</v>
      </c>
      <c r="I37" s="3" t="str">
        <f>IF(G37&gt;=75%,"Strong",IF(G37&gt;=50%,"Moderate",IF(G37&gt;0,"Weak","None")))</f>
        <v>Strong</v>
      </c>
    </row>
    <row r="38" spans="1:10" ht="16" thickBot="1" x14ac:dyDescent="0.25">
      <c r="A38" s="7"/>
      <c r="B38" s="9"/>
      <c r="C38" s="9"/>
      <c r="F38" s="61" t="s">
        <v>154</v>
      </c>
      <c r="G38" s="61"/>
      <c r="H38" s="61"/>
      <c r="I38" s="61"/>
    </row>
    <row r="39" spans="1:10" ht="27" customHeight="1" x14ac:dyDescent="0.2">
      <c r="A39" s="180" t="s">
        <v>34</v>
      </c>
      <c r="B39" s="180"/>
      <c r="C39" s="180"/>
      <c r="F39" s="5">
        <v>19</v>
      </c>
      <c r="G39" s="4">
        <f>COUNTIF(B308:B314,"y")/COUNTA(B308:B314)</f>
        <v>1</v>
      </c>
      <c r="H39" s="5">
        <f>IF(G39&gt;=75%,3,IF(G39&gt;=50%,2,IF(G39&gt;0,1,0)))</f>
        <v>3</v>
      </c>
      <c r="I39" s="5" t="str">
        <f>IF(G39&gt;=75%,"Strong",IF(G39&gt;=50%,"Moderate",IF(G39&gt;0,"Weak","None")))</f>
        <v>Strong</v>
      </c>
    </row>
    <row r="40" spans="1:10" x14ac:dyDescent="0.2">
      <c r="A40" s="20"/>
      <c r="B40" s="9"/>
      <c r="C40" s="9"/>
      <c r="F40" s="75" t="s">
        <v>155</v>
      </c>
      <c r="G40" s="75"/>
      <c r="H40" s="75">
        <f>H18+H39+H37+J35+H23</f>
        <v>74</v>
      </c>
    </row>
    <row r="41" spans="1:10" ht="17" x14ac:dyDescent="0.2">
      <c r="A41" s="21" t="s">
        <v>13</v>
      </c>
      <c r="B41" s="12" t="s">
        <v>14</v>
      </c>
      <c r="C41" s="13"/>
    </row>
    <row r="42" spans="1:10" ht="32" x14ac:dyDescent="0.2">
      <c r="A42" s="22" t="s">
        <v>35</v>
      </c>
      <c r="B42" s="1" t="s">
        <v>143</v>
      </c>
      <c r="C42" s="16"/>
    </row>
    <row r="43" spans="1:10" ht="16" x14ac:dyDescent="0.2">
      <c r="A43" s="22" t="s">
        <v>36</v>
      </c>
      <c r="B43" s="1" t="s">
        <v>143</v>
      </c>
      <c r="C43" s="16"/>
    </row>
    <row r="44" spans="1:10" ht="32" x14ac:dyDescent="0.2">
      <c r="A44" s="22" t="s">
        <v>37</v>
      </c>
      <c r="B44" s="1" t="s">
        <v>143</v>
      </c>
      <c r="C44" s="16"/>
    </row>
    <row r="45" spans="1:10" ht="32" x14ac:dyDescent="0.2">
      <c r="A45" s="22" t="s">
        <v>38</v>
      </c>
      <c r="B45" s="1" t="s">
        <v>143</v>
      </c>
      <c r="C45" s="16"/>
    </row>
    <row r="46" spans="1:10" ht="48" x14ac:dyDescent="0.2">
      <c r="A46" s="22" t="s">
        <v>39</v>
      </c>
      <c r="B46" s="1" t="s">
        <v>143</v>
      </c>
      <c r="C46" s="16"/>
    </row>
    <row r="47" spans="1:10" x14ac:dyDescent="0.2">
      <c r="A47" s="23"/>
      <c r="B47" s="9"/>
      <c r="C47" s="9"/>
    </row>
    <row r="48" spans="1:10" ht="41.25" customHeight="1" x14ac:dyDescent="0.2">
      <c r="A48" s="180" t="s">
        <v>40</v>
      </c>
      <c r="B48" s="180"/>
      <c r="C48" s="180"/>
    </row>
    <row r="49" spans="1:3" x14ac:dyDescent="0.2">
      <c r="A49" s="20"/>
      <c r="B49" s="9"/>
      <c r="C49" s="9"/>
    </row>
    <row r="50" spans="1:3" ht="17" x14ac:dyDescent="0.2">
      <c r="A50" s="21" t="s">
        <v>13</v>
      </c>
      <c r="B50" s="12" t="s">
        <v>14</v>
      </c>
      <c r="C50" s="13"/>
    </row>
    <row r="51" spans="1:3" ht="32" x14ac:dyDescent="0.2">
      <c r="A51" s="22" t="s">
        <v>41</v>
      </c>
      <c r="B51" s="1" t="s">
        <v>143</v>
      </c>
      <c r="C51" s="16"/>
    </row>
    <row r="52" spans="1:3" ht="64" x14ac:dyDescent="0.2">
      <c r="A52" s="22" t="s">
        <v>42</v>
      </c>
      <c r="B52" s="1" t="s">
        <v>143</v>
      </c>
      <c r="C52" s="16"/>
    </row>
    <row r="53" spans="1:3" ht="64" x14ac:dyDescent="0.2">
      <c r="A53" s="22" t="s">
        <v>43</v>
      </c>
      <c r="B53" s="1" t="s">
        <v>143</v>
      </c>
      <c r="C53" s="16"/>
    </row>
    <row r="54" spans="1:3" ht="64" x14ac:dyDescent="0.2">
      <c r="A54" s="22" t="s">
        <v>44</v>
      </c>
      <c r="B54" s="1" t="s">
        <v>143</v>
      </c>
      <c r="C54" s="16"/>
    </row>
    <row r="55" spans="1:3" ht="64" x14ac:dyDescent="0.2">
      <c r="A55" s="22" t="s">
        <v>45</v>
      </c>
      <c r="B55" s="1" t="s">
        <v>143</v>
      </c>
      <c r="C55" s="16"/>
    </row>
    <row r="56" spans="1:3" ht="48" x14ac:dyDescent="0.2">
      <c r="A56" s="22" t="s">
        <v>46</v>
      </c>
      <c r="B56" s="1" t="s">
        <v>143</v>
      </c>
      <c r="C56" s="16"/>
    </row>
    <row r="57" spans="1:3" ht="32" x14ac:dyDescent="0.2">
      <c r="A57" s="22" t="s">
        <v>47</v>
      </c>
      <c r="B57" s="1" t="s">
        <v>143</v>
      </c>
      <c r="C57" s="16"/>
    </row>
    <row r="58" spans="1:3" ht="48" x14ac:dyDescent="0.2">
      <c r="A58" s="22" t="s">
        <v>48</v>
      </c>
      <c r="B58" s="1" t="s">
        <v>143</v>
      </c>
      <c r="C58" s="16"/>
    </row>
    <row r="59" spans="1:3" ht="16" thickBot="1" x14ac:dyDescent="0.25">
      <c r="A59" s="7"/>
      <c r="B59" s="9"/>
      <c r="C59" s="9"/>
    </row>
    <row r="60" spans="1:3" ht="21" customHeight="1" thickBot="1" x14ac:dyDescent="0.25">
      <c r="A60" s="183" t="s">
        <v>49</v>
      </c>
      <c r="B60" s="184"/>
      <c r="C60" s="185"/>
    </row>
    <row r="61" spans="1:3" x14ac:dyDescent="0.2">
      <c r="A61" s="24"/>
      <c r="C61" s="2"/>
    </row>
    <row r="62" spans="1:3" ht="20" x14ac:dyDescent="0.2">
      <c r="A62" s="190" t="s">
        <v>50</v>
      </c>
      <c r="B62" s="191"/>
      <c r="C62" s="192"/>
    </row>
    <row r="64" spans="1:3" ht="42.75" customHeight="1" x14ac:dyDescent="0.2">
      <c r="A64" s="193" t="s">
        <v>51</v>
      </c>
      <c r="B64" s="193"/>
      <c r="C64" s="193"/>
    </row>
    <row r="65" spans="1:3" x14ac:dyDescent="0.2">
      <c r="B65" s="9"/>
      <c r="C65" s="9"/>
    </row>
    <row r="66" spans="1:3" ht="16" x14ac:dyDescent="0.2">
      <c r="A66" s="25" t="s">
        <v>13</v>
      </c>
      <c r="B66" s="12" t="s">
        <v>14</v>
      </c>
      <c r="C66" s="26"/>
    </row>
    <row r="67" spans="1:3" ht="98" x14ac:dyDescent="0.2">
      <c r="A67" s="22" t="s">
        <v>52</v>
      </c>
      <c r="B67" s="1" t="s">
        <v>143</v>
      </c>
      <c r="C67" s="16"/>
    </row>
    <row r="68" spans="1:3" ht="48" x14ac:dyDescent="0.2">
      <c r="A68" s="22" t="s">
        <v>53</v>
      </c>
      <c r="B68" s="1" t="s">
        <v>268</v>
      </c>
      <c r="C68" s="16"/>
    </row>
    <row r="69" spans="1:3" ht="48" x14ac:dyDescent="0.2">
      <c r="A69" s="22" t="s">
        <v>54</v>
      </c>
      <c r="B69" s="1" t="s">
        <v>268</v>
      </c>
      <c r="C69" s="16"/>
    </row>
    <row r="70" spans="1:3" ht="32" x14ac:dyDescent="0.2">
      <c r="A70" s="22" t="s">
        <v>55</v>
      </c>
      <c r="B70" s="1" t="s">
        <v>268</v>
      </c>
      <c r="C70" s="16"/>
    </row>
    <row r="71" spans="1:3" ht="32" x14ac:dyDescent="0.2">
      <c r="A71" s="22" t="s">
        <v>56</v>
      </c>
      <c r="B71" s="1" t="s">
        <v>268</v>
      </c>
      <c r="C71" s="16"/>
    </row>
    <row r="72" spans="1:3" ht="112" x14ac:dyDescent="0.2">
      <c r="A72" s="27" t="s">
        <v>57</v>
      </c>
      <c r="B72" s="1" t="s">
        <v>268</v>
      </c>
      <c r="C72" s="16"/>
    </row>
    <row r="73" spans="1:3" ht="48" x14ac:dyDescent="0.2">
      <c r="A73" s="27" t="s">
        <v>58</v>
      </c>
      <c r="B73" s="1" t="s">
        <v>268</v>
      </c>
      <c r="C73" s="16"/>
    </row>
    <row r="74" spans="1:3" ht="48" x14ac:dyDescent="0.2">
      <c r="A74" s="27" t="s">
        <v>59</v>
      </c>
      <c r="B74" s="1" t="s">
        <v>268</v>
      </c>
      <c r="C74" s="16"/>
    </row>
    <row r="75" spans="1:3" ht="82" x14ac:dyDescent="0.2">
      <c r="A75" s="27" t="s">
        <v>60</v>
      </c>
      <c r="B75" s="1" t="s">
        <v>143</v>
      </c>
      <c r="C75" s="16"/>
    </row>
    <row r="76" spans="1:3" ht="64" x14ac:dyDescent="0.2">
      <c r="A76" s="27" t="s">
        <v>61</v>
      </c>
      <c r="B76" s="1" t="s">
        <v>143</v>
      </c>
      <c r="C76" s="16"/>
    </row>
    <row r="77" spans="1:3" ht="48" x14ac:dyDescent="0.2">
      <c r="A77" s="17" t="s">
        <v>62</v>
      </c>
      <c r="B77" s="1" t="s">
        <v>143</v>
      </c>
      <c r="C77" s="16"/>
    </row>
    <row r="78" spans="1:3" ht="48" x14ac:dyDescent="0.2">
      <c r="A78" s="17" t="s">
        <v>63</v>
      </c>
      <c r="B78" s="1" t="s">
        <v>143</v>
      </c>
      <c r="C78" s="16"/>
    </row>
    <row r="79" spans="1:3" ht="64" x14ac:dyDescent="0.2">
      <c r="A79" s="17" t="s">
        <v>64</v>
      </c>
      <c r="B79" s="1" t="s">
        <v>143</v>
      </c>
      <c r="C79" s="16"/>
    </row>
    <row r="80" spans="1:3" x14ac:dyDescent="0.2">
      <c r="A80" s="7"/>
      <c r="B80" s="90"/>
      <c r="C80" s="9"/>
    </row>
    <row r="81" spans="1:3" x14ac:dyDescent="0.2">
      <c r="A81" s="28" t="s">
        <v>65</v>
      </c>
      <c r="B81" s="90"/>
      <c r="C81" s="9"/>
    </row>
    <row r="82" spans="1:3" ht="77" x14ac:dyDescent="0.2">
      <c r="A82" s="7" t="s">
        <v>66</v>
      </c>
      <c r="B82" s="9"/>
      <c r="C82" s="9"/>
    </row>
    <row r="83" spans="1:3" x14ac:dyDescent="0.2">
      <c r="A83" s="7"/>
      <c r="B83" s="9"/>
      <c r="C83" s="9"/>
    </row>
    <row r="84" spans="1:3" ht="49.5" customHeight="1" x14ac:dyDescent="0.2">
      <c r="A84" s="180" t="s">
        <v>67</v>
      </c>
      <c r="B84" s="180"/>
      <c r="C84" s="180"/>
    </row>
    <row r="85" spans="1:3" ht="16" x14ac:dyDescent="0.2">
      <c r="A85" s="29"/>
      <c r="B85" s="9"/>
      <c r="C85" s="9"/>
    </row>
    <row r="86" spans="1:3" ht="16" x14ac:dyDescent="0.2">
      <c r="A86" s="30" t="s">
        <v>13</v>
      </c>
      <c r="B86" s="12" t="s">
        <v>14</v>
      </c>
      <c r="C86" s="26"/>
    </row>
    <row r="87" spans="1:3" ht="130" x14ac:dyDescent="0.2">
      <c r="A87" s="14" t="s">
        <v>68</v>
      </c>
      <c r="B87" s="1" t="s">
        <v>268</v>
      </c>
      <c r="C87" s="16"/>
    </row>
    <row r="88" spans="1:3" ht="112" x14ac:dyDescent="0.2">
      <c r="A88" s="14" t="s">
        <v>69</v>
      </c>
      <c r="B88" s="1" t="s">
        <v>268</v>
      </c>
      <c r="C88" s="16"/>
    </row>
    <row r="89" spans="1:3" ht="80" x14ac:dyDescent="0.2">
      <c r="A89" s="17" t="s">
        <v>70</v>
      </c>
      <c r="B89" s="1" t="s">
        <v>268</v>
      </c>
      <c r="C89" s="16"/>
    </row>
    <row r="90" spans="1:3" ht="64" x14ac:dyDescent="0.2">
      <c r="A90" s="14" t="s">
        <v>71</v>
      </c>
      <c r="B90" s="1" t="s">
        <v>268</v>
      </c>
      <c r="C90" s="16"/>
    </row>
    <row r="91" spans="1:3" ht="82" x14ac:dyDescent="0.2">
      <c r="A91" s="14" t="s">
        <v>72</v>
      </c>
      <c r="B91" s="1" t="s">
        <v>268</v>
      </c>
      <c r="C91" s="16"/>
    </row>
    <row r="92" spans="1:3" ht="64" x14ac:dyDescent="0.2">
      <c r="A92" s="17" t="s">
        <v>73</v>
      </c>
      <c r="B92" s="1" t="s">
        <v>268</v>
      </c>
      <c r="C92" s="16"/>
    </row>
    <row r="93" spans="1:3" ht="82" x14ac:dyDescent="0.2">
      <c r="A93" s="17" t="s">
        <v>74</v>
      </c>
      <c r="B93" s="1" t="s">
        <v>268</v>
      </c>
      <c r="C93" s="16"/>
    </row>
    <row r="94" spans="1:3" ht="64" x14ac:dyDescent="0.2">
      <c r="A94" s="17" t="s">
        <v>75</v>
      </c>
      <c r="B94" s="1" t="s">
        <v>268</v>
      </c>
      <c r="C94" s="16"/>
    </row>
    <row r="95" spans="1:3" ht="48" x14ac:dyDescent="0.2">
      <c r="A95" s="14" t="s">
        <v>76</v>
      </c>
      <c r="B95" s="1" t="s">
        <v>268</v>
      </c>
      <c r="C95" s="16"/>
    </row>
    <row r="96" spans="1:3" ht="114" x14ac:dyDescent="0.2">
      <c r="A96" s="14" t="s">
        <v>77</v>
      </c>
      <c r="B96" s="1" t="s">
        <v>268</v>
      </c>
      <c r="C96" s="16"/>
    </row>
    <row r="97" spans="1:3" ht="64" x14ac:dyDescent="0.2">
      <c r="A97" s="14" t="s">
        <v>78</v>
      </c>
      <c r="B97" s="1" t="s">
        <v>143</v>
      </c>
      <c r="C97" s="16"/>
    </row>
    <row r="98" spans="1:3" x14ac:dyDescent="0.2">
      <c r="A98" s="7"/>
      <c r="B98" s="9"/>
      <c r="C98" s="9"/>
    </row>
    <row r="99" spans="1:3" ht="38" x14ac:dyDescent="0.2">
      <c r="A99" s="31" t="s">
        <v>79</v>
      </c>
      <c r="B99" s="9"/>
      <c r="C99" s="9"/>
    </row>
    <row r="100" spans="1:3" ht="26" x14ac:dyDescent="0.2">
      <c r="A100" s="31" t="s">
        <v>80</v>
      </c>
      <c r="B100" s="9"/>
      <c r="C100" s="9"/>
    </row>
    <row r="101" spans="1:3" ht="26" x14ac:dyDescent="0.2">
      <c r="A101" s="31" t="s">
        <v>81</v>
      </c>
      <c r="B101" s="9"/>
      <c r="C101" s="9"/>
    </row>
    <row r="102" spans="1:3" ht="26" x14ac:dyDescent="0.2">
      <c r="A102" s="31" t="s">
        <v>82</v>
      </c>
      <c r="B102" s="9"/>
      <c r="C102" s="9"/>
    </row>
    <row r="103" spans="1:3" x14ac:dyDescent="0.2">
      <c r="A103" s="7"/>
      <c r="B103" s="9"/>
      <c r="C103" s="9"/>
    </row>
    <row r="104" spans="1:3" ht="51" customHeight="1" x14ac:dyDescent="0.2">
      <c r="A104" s="180" t="s">
        <v>83</v>
      </c>
      <c r="B104" s="180"/>
      <c r="C104" s="180"/>
    </row>
    <row r="105" spans="1:3" ht="16" x14ac:dyDescent="0.2">
      <c r="A105" s="32"/>
      <c r="B105" s="9"/>
      <c r="C105" s="9"/>
    </row>
    <row r="106" spans="1:3" ht="16" x14ac:dyDescent="0.2">
      <c r="A106" s="30" t="s">
        <v>13</v>
      </c>
      <c r="B106" s="12" t="s">
        <v>14</v>
      </c>
      <c r="C106" s="26"/>
    </row>
    <row r="107" spans="1:3" ht="112" x14ac:dyDescent="0.2">
      <c r="A107" s="14" t="s">
        <v>84</v>
      </c>
      <c r="B107" s="1" t="s">
        <v>268</v>
      </c>
      <c r="C107" s="16"/>
    </row>
    <row r="108" spans="1:3" ht="48" x14ac:dyDescent="0.2">
      <c r="A108" s="14" t="s">
        <v>85</v>
      </c>
      <c r="B108" s="1" t="s">
        <v>268</v>
      </c>
      <c r="C108" s="16"/>
    </row>
    <row r="109" spans="1:3" ht="32" x14ac:dyDescent="0.2">
      <c r="A109" s="14" t="s">
        <v>140</v>
      </c>
      <c r="B109" s="1" t="s">
        <v>268</v>
      </c>
      <c r="C109" s="16"/>
    </row>
    <row r="110" spans="1:3" ht="48" x14ac:dyDescent="0.2">
      <c r="A110" s="14" t="s">
        <v>86</v>
      </c>
      <c r="B110" s="1" t="s">
        <v>268</v>
      </c>
      <c r="C110" s="16"/>
    </row>
    <row r="111" spans="1:3" ht="64" x14ac:dyDescent="0.2">
      <c r="A111" s="14" t="s">
        <v>87</v>
      </c>
      <c r="B111" s="1" t="s">
        <v>268</v>
      </c>
      <c r="C111" s="16"/>
    </row>
    <row r="112" spans="1:3" ht="32" x14ac:dyDescent="0.2">
      <c r="A112" s="14" t="s">
        <v>88</v>
      </c>
      <c r="B112" s="1" t="s">
        <v>268</v>
      </c>
      <c r="C112" s="16"/>
    </row>
    <row r="113" spans="1:3" ht="48" x14ac:dyDescent="0.2">
      <c r="A113" s="14" t="s">
        <v>89</v>
      </c>
      <c r="B113" s="1" t="s">
        <v>268</v>
      </c>
      <c r="C113" s="16"/>
    </row>
    <row r="114" spans="1:3" ht="96" x14ac:dyDescent="0.2">
      <c r="A114" s="33" t="s">
        <v>90</v>
      </c>
      <c r="B114" s="1" t="s">
        <v>268</v>
      </c>
      <c r="C114" s="16"/>
    </row>
    <row r="115" spans="1:3" ht="48" x14ac:dyDescent="0.2">
      <c r="A115" s="33" t="s">
        <v>91</v>
      </c>
      <c r="B115" s="1" t="s">
        <v>268</v>
      </c>
      <c r="C115" s="16"/>
    </row>
    <row r="116" spans="1:3" ht="48" x14ac:dyDescent="0.2">
      <c r="A116" s="33" t="s">
        <v>92</v>
      </c>
      <c r="B116" s="1" t="s">
        <v>268</v>
      </c>
      <c r="C116" s="16"/>
    </row>
    <row r="117" spans="1:3" ht="64" x14ac:dyDescent="0.2">
      <c r="A117" s="27" t="s">
        <v>93</v>
      </c>
      <c r="B117" s="1" t="s">
        <v>143</v>
      </c>
      <c r="C117" s="16"/>
    </row>
    <row r="118" spans="1:3" ht="80" x14ac:dyDescent="0.2">
      <c r="A118" s="27" t="s">
        <v>94</v>
      </c>
      <c r="B118" s="1" t="s">
        <v>143</v>
      </c>
      <c r="C118" s="16"/>
    </row>
    <row r="119" spans="1:3" x14ac:dyDescent="0.2">
      <c r="A119" s="34"/>
      <c r="B119" s="90"/>
      <c r="C119" s="9"/>
    </row>
    <row r="120" spans="1:3" ht="26" x14ac:dyDescent="0.2">
      <c r="A120" s="35" t="s">
        <v>95</v>
      </c>
      <c r="B120" s="90"/>
      <c r="C120" s="9"/>
    </row>
    <row r="121" spans="1:3" x14ac:dyDescent="0.2">
      <c r="A121" s="34"/>
      <c r="B121" s="9"/>
      <c r="C121" s="9"/>
    </row>
    <row r="122" spans="1:3" ht="48" customHeight="1" x14ac:dyDescent="0.2">
      <c r="A122" s="180" t="s">
        <v>96</v>
      </c>
      <c r="B122" s="180"/>
      <c r="C122" s="180"/>
    </row>
    <row r="123" spans="1:3" x14ac:dyDescent="0.2">
      <c r="A123" s="7"/>
      <c r="B123" s="9"/>
      <c r="C123" s="9"/>
    </row>
    <row r="124" spans="1:3" ht="16" x14ac:dyDescent="0.2">
      <c r="A124" s="30" t="s">
        <v>13</v>
      </c>
      <c r="B124" s="12" t="s">
        <v>14</v>
      </c>
      <c r="C124" s="26"/>
    </row>
    <row r="125" spans="1:3" ht="98" x14ac:dyDescent="0.2">
      <c r="A125" s="17" t="s">
        <v>97</v>
      </c>
      <c r="B125" s="1" t="s">
        <v>268</v>
      </c>
      <c r="C125" s="16"/>
    </row>
    <row r="126" spans="1:3" ht="32" x14ac:dyDescent="0.2">
      <c r="A126" s="36" t="s">
        <v>98</v>
      </c>
      <c r="B126" s="1" t="s">
        <v>268</v>
      </c>
      <c r="C126" s="16"/>
    </row>
    <row r="127" spans="1:3" ht="64" x14ac:dyDescent="0.2">
      <c r="A127" s="14" t="s">
        <v>99</v>
      </c>
      <c r="B127" s="1" t="s">
        <v>268</v>
      </c>
      <c r="C127" s="16"/>
    </row>
    <row r="128" spans="1:3" ht="32" x14ac:dyDescent="0.2">
      <c r="A128" s="14" t="s">
        <v>100</v>
      </c>
      <c r="B128" s="1" t="s">
        <v>268</v>
      </c>
      <c r="C128" s="16"/>
    </row>
    <row r="129" spans="1:3" ht="48" x14ac:dyDescent="0.2">
      <c r="A129" s="17" t="s">
        <v>101</v>
      </c>
      <c r="B129" s="1" t="s">
        <v>143</v>
      </c>
      <c r="C129" s="16"/>
    </row>
    <row r="130" spans="1:3" ht="32" x14ac:dyDescent="0.2">
      <c r="A130" s="14" t="s">
        <v>102</v>
      </c>
      <c r="B130" s="1" t="s">
        <v>143</v>
      </c>
      <c r="C130" s="16"/>
    </row>
    <row r="131" spans="1:3" x14ac:dyDescent="0.2">
      <c r="A131" s="7"/>
      <c r="B131" s="9"/>
      <c r="C131" s="9"/>
    </row>
    <row r="132" spans="1:3" ht="62" x14ac:dyDescent="0.2">
      <c r="A132" s="31" t="s">
        <v>103</v>
      </c>
      <c r="B132" s="9"/>
      <c r="C132" s="9"/>
    </row>
    <row r="133" spans="1:3" x14ac:dyDescent="0.2">
      <c r="A133" s="7"/>
      <c r="B133" s="9"/>
      <c r="C133" s="9"/>
    </row>
    <row r="134" spans="1:3" ht="22.5" customHeight="1" x14ac:dyDescent="0.2">
      <c r="A134" s="180" t="s">
        <v>104</v>
      </c>
      <c r="B134" s="180"/>
      <c r="C134" s="180"/>
    </row>
    <row r="135" spans="1:3" x14ac:dyDescent="0.2">
      <c r="A135" s="7"/>
    </row>
    <row r="136" spans="1:3" ht="16" x14ac:dyDescent="0.2">
      <c r="A136" s="30" t="s">
        <v>13</v>
      </c>
      <c r="B136" s="12" t="s">
        <v>14</v>
      </c>
      <c r="C136" s="37"/>
    </row>
    <row r="137" spans="1:3" ht="16" x14ac:dyDescent="0.2">
      <c r="A137" s="17" t="s">
        <v>105</v>
      </c>
      <c r="B137" s="1" t="s">
        <v>268</v>
      </c>
      <c r="C137" s="16"/>
    </row>
    <row r="138" spans="1:3" ht="32" x14ac:dyDescent="0.2">
      <c r="A138" s="17" t="s">
        <v>106</v>
      </c>
      <c r="B138" s="1" t="s">
        <v>268</v>
      </c>
      <c r="C138" s="16"/>
    </row>
    <row r="139" spans="1:3" ht="48" x14ac:dyDescent="0.2">
      <c r="A139" s="17" t="s">
        <v>107</v>
      </c>
      <c r="B139" s="1" t="s">
        <v>268</v>
      </c>
      <c r="C139" s="16"/>
    </row>
    <row r="140" spans="1:3" ht="96" x14ac:dyDescent="0.2">
      <c r="A140" s="17" t="s">
        <v>108</v>
      </c>
      <c r="B140" s="1" t="s">
        <v>143</v>
      </c>
      <c r="C140" s="16"/>
    </row>
    <row r="141" spans="1:3" ht="96" x14ac:dyDescent="0.2">
      <c r="A141" s="17" t="s">
        <v>109</v>
      </c>
      <c r="B141" s="1" t="s">
        <v>268</v>
      </c>
      <c r="C141" s="16"/>
    </row>
    <row r="142" spans="1:3" ht="32" x14ac:dyDescent="0.2">
      <c r="A142" s="17" t="s">
        <v>110</v>
      </c>
      <c r="B142" s="1" t="s">
        <v>143</v>
      </c>
      <c r="C142" s="16"/>
    </row>
    <row r="143" spans="1:3" x14ac:dyDescent="0.2">
      <c r="A143" s="7"/>
    </row>
    <row r="144" spans="1:3" ht="20" x14ac:dyDescent="0.2">
      <c r="A144" s="190" t="s">
        <v>1</v>
      </c>
      <c r="B144" s="191"/>
      <c r="C144" s="192"/>
    </row>
    <row r="146" spans="1:3" ht="35.25" customHeight="1" x14ac:dyDescent="0.2">
      <c r="A146" s="180" t="s">
        <v>111</v>
      </c>
      <c r="B146" s="180"/>
      <c r="C146" s="180"/>
    </row>
    <row r="147" spans="1:3" ht="16" x14ac:dyDescent="0.2">
      <c r="A147" s="38"/>
    </row>
    <row r="148" spans="1:3" ht="16" x14ac:dyDescent="0.2">
      <c r="A148" s="39" t="s">
        <v>13</v>
      </c>
      <c r="B148" s="12" t="s">
        <v>14</v>
      </c>
      <c r="C148" s="37"/>
    </row>
    <row r="149" spans="1:3" ht="64" x14ac:dyDescent="0.2">
      <c r="A149" s="22" t="s">
        <v>112</v>
      </c>
      <c r="B149" s="1" t="s">
        <v>143</v>
      </c>
      <c r="C149" s="16"/>
    </row>
    <row r="150" spans="1:3" ht="48" x14ac:dyDescent="0.2">
      <c r="A150" s="22" t="s">
        <v>113</v>
      </c>
      <c r="B150" s="1" t="s">
        <v>143</v>
      </c>
      <c r="C150" s="16"/>
    </row>
    <row r="151" spans="1:3" ht="32" x14ac:dyDescent="0.2">
      <c r="A151" s="14" t="s">
        <v>114</v>
      </c>
      <c r="B151" s="1" t="s">
        <v>143</v>
      </c>
      <c r="C151" s="16"/>
    </row>
    <row r="152" spans="1:3" ht="32" x14ac:dyDescent="0.2">
      <c r="A152" s="14" t="s">
        <v>115</v>
      </c>
      <c r="B152" s="1" t="s">
        <v>143</v>
      </c>
      <c r="C152" s="16"/>
    </row>
    <row r="153" spans="1:3" ht="32" x14ac:dyDescent="0.2">
      <c r="A153" s="14" t="s">
        <v>116</v>
      </c>
      <c r="B153" s="1" t="s">
        <v>143</v>
      </c>
      <c r="C153" s="16"/>
    </row>
    <row r="154" spans="1:3" ht="80" x14ac:dyDescent="0.2">
      <c r="A154" s="17" t="s">
        <v>117</v>
      </c>
      <c r="B154" s="1" t="s">
        <v>143</v>
      </c>
      <c r="C154" s="16"/>
    </row>
    <row r="155" spans="1:3" ht="80" x14ac:dyDescent="0.2">
      <c r="A155" s="14" t="s">
        <v>118</v>
      </c>
      <c r="B155" s="1" t="s">
        <v>143</v>
      </c>
      <c r="C155" s="16"/>
    </row>
    <row r="156" spans="1:3" ht="64" x14ac:dyDescent="0.2">
      <c r="A156" s="14" t="s">
        <v>119</v>
      </c>
      <c r="B156" s="1" t="s">
        <v>143</v>
      </c>
      <c r="C156" s="16"/>
    </row>
    <row r="157" spans="1:3" ht="16" x14ac:dyDescent="0.2">
      <c r="A157" s="14" t="s">
        <v>120</v>
      </c>
      <c r="B157" s="1" t="s">
        <v>143</v>
      </c>
      <c r="C157" s="16"/>
    </row>
    <row r="158" spans="1:3" x14ac:dyDescent="0.2">
      <c r="A158" s="7"/>
    </row>
    <row r="159" spans="1:3" ht="37.5" customHeight="1" x14ac:dyDescent="0.2">
      <c r="A159" s="180" t="s">
        <v>121</v>
      </c>
      <c r="B159" s="180"/>
      <c r="C159" s="180"/>
    </row>
    <row r="160" spans="1:3" x14ac:dyDescent="0.2">
      <c r="A160" s="7"/>
    </row>
    <row r="161" spans="1:3" ht="16" x14ac:dyDescent="0.2">
      <c r="A161" s="30" t="s">
        <v>13</v>
      </c>
      <c r="B161" s="12" t="s">
        <v>14</v>
      </c>
      <c r="C161" s="40"/>
    </row>
    <row r="162" spans="1:3" ht="48" x14ac:dyDescent="0.2">
      <c r="A162" s="17" t="s">
        <v>122</v>
      </c>
      <c r="B162" s="1" t="s">
        <v>143</v>
      </c>
      <c r="C162" s="15"/>
    </row>
    <row r="163" spans="1:3" ht="64" x14ac:dyDescent="0.2">
      <c r="A163" s="17" t="s">
        <v>123</v>
      </c>
      <c r="B163" s="1" t="s">
        <v>143</v>
      </c>
      <c r="C163" s="15"/>
    </row>
    <row r="164" spans="1:3" ht="32" x14ac:dyDescent="0.2">
      <c r="A164" s="27" t="s">
        <v>124</v>
      </c>
      <c r="B164" s="1" t="s">
        <v>143</v>
      </c>
      <c r="C164" s="15"/>
    </row>
    <row r="165" spans="1:3" ht="80" x14ac:dyDescent="0.2">
      <c r="A165" s="17" t="s">
        <v>125</v>
      </c>
      <c r="B165" s="1" t="s">
        <v>143</v>
      </c>
      <c r="C165" s="15"/>
    </row>
    <row r="166" spans="1:3" ht="48" x14ac:dyDescent="0.2">
      <c r="A166" s="17" t="s">
        <v>126</v>
      </c>
      <c r="B166" s="1" t="s">
        <v>143</v>
      </c>
      <c r="C166" s="15"/>
    </row>
    <row r="167" spans="1:3" ht="64" x14ac:dyDescent="0.2">
      <c r="A167" s="17" t="s">
        <v>127</v>
      </c>
      <c r="B167" s="1" t="s">
        <v>143</v>
      </c>
      <c r="C167" s="15"/>
    </row>
    <row r="168" spans="1:3" x14ac:dyDescent="0.2">
      <c r="A168" s="7"/>
    </row>
    <row r="169" spans="1:3" ht="36.75" customHeight="1" x14ac:dyDescent="0.2">
      <c r="A169" s="180" t="s">
        <v>128</v>
      </c>
      <c r="B169" s="180"/>
      <c r="C169" s="180"/>
    </row>
    <row r="170" spans="1:3" x14ac:dyDescent="0.2">
      <c r="A170" s="7"/>
    </row>
    <row r="171" spans="1:3" ht="16" x14ac:dyDescent="0.2">
      <c r="A171" s="39" t="s">
        <v>13</v>
      </c>
      <c r="B171" s="12" t="s">
        <v>14</v>
      </c>
      <c r="C171" s="40"/>
    </row>
    <row r="172" spans="1:3" ht="32" x14ac:dyDescent="0.2">
      <c r="A172" s="17" t="s">
        <v>129</v>
      </c>
      <c r="B172" s="1" t="s">
        <v>143</v>
      </c>
      <c r="C172" s="16"/>
    </row>
    <row r="173" spans="1:3" ht="16" x14ac:dyDescent="0.2">
      <c r="A173" s="17" t="s">
        <v>130</v>
      </c>
      <c r="B173" s="1" t="s">
        <v>143</v>
      </c>
      <c r="C173" s="16"/>
    </row>
    <row r="174" spans="1:3" ht="32" x14ac:dyDescent="0.2">
      <c r="A174" s="17" t="s">
        <v>131</v>
      </c>
      <c r="B174" s="1" t="s">
        <v>143</v>
      </c>
      <c r="C174" s="16"/>
    </row>
    <row r="175" spans="1:3" ht="32" x14ac:dyDescent="0.2">
      <c r="A175" s="17" t="s">
        <v>132</v>
      </c>
      <c r="B175" s="1" t="s">
        <v>143</v>
      </c>
      <c r="C175" s="16"/>
    </row>
    <row r="176" spans="1:3" ht="32" x14ac:dyDescent="0.2">
      <c r="A176" s="17" t="s">
        <v>133</v>
      </c>
      <c r="B176" s="1" t="s">
        <v>143</v>
      </c>
      <c r="C176" s="16"/>
    </row>
    <row r="177" spans="1:3" ht="32" x14ac:dyDescent="0.2">
      <c r="A177" s="17" t="s">
        <v>134</v>
      </c>
      <c r="B177" s="1" t="s">
        <v>143</v>
      </c>
      <c r="C177" s="16"/>
    </row>
    <row r="179" spans="1:3" ht="20" x14ac:dyDescent="0.2">
      <c r="A179" s="194" t="s">
        <v>156</v>
      </c>
      <c r="B179" s="195"/>
      <c r="C179" s="196"/>
    </row>
    <row r="181" spans="1:3" ht="20.25" customHeight="1" x14ac:dyDescent="0.2">
      <c r="A181" s="197" t="s">
        <v>157</v>
      </c>
      <c r="B181" s="197"/>
      <c r="C181" s="197"/>
    </row>
    <row r="183" spans="1:3" x14ac:dyDescent="0.2">
      <c r="A183" s="91" t="s">
        <v>13</v>
      </c>
      <c r="B183" s="92" t="s">
        <v>14</v>
      </c>
      <c r="C183" s="15"/>
    </row>
    <row r="184" spans="1:3" ht="64" x14ac:dyDescent="0.2">
      <c r="A184" s="14" t="s">
        <v>158</v>
      </c>
      <c r="B184" s="1" t="s">
        <v>143</v>
      </c>
      <c r="C184" s="15"/>
    </row>
    <row r="185" spans="1:3" ht="48" x14ac:dyDescent="0.2">
      <c r="A185" s="14" t="s">
        <v>159</v>
      </c>
      <c r="B185" s="1" t="s">
        <v>143</v>
      </c>
      <c r="C185" s="15"/>
    </row>
    <row r="186" spans="1:3" ht="32" x14ac:dyDescent="0.2">
      <c r="A186" s="14" t="s">
        <v>160</v>
      </c>
      <c r="B186" s="1" t="s">
        <v>143</v>
      </c>
      <c r="C186" s="15"/>
    </row>
    <row r="187" spans="1:3" ht="32" x14ac:dyDescent="0.2">
      <c r="A187" s="14" t="s">
        <v>161</v>
      </c>
      <c r="B187" s="1" t="s">
        <v>143</v>
      </c>
      <c r="C187" s="15"/>
    </row>
    <row r="188" spans="1:3" ht="64" x14ac:dyDescent="0.2">
      <c r="A188" s="14" t="s">
        <v>162</v>
      </c>
      <c r="B188" s="1" t="s">
        <v>143</v>
      </c>
      <c r="C188" s="15"/>
    </row>
    <row r="189" spans="1:3" ht="16" x14ac:dyDescent="0.2">
      <c r="A189" s="14" t="s">
        <v>163</v>
      </c>
      <c r="B189" s="1" t="s">
        <v>143</v>
      </c>
      <c r="C189" s="15"/>
    </row>
    <row r="190" spans="1:3" ht="32" x14ac:dyDescent="0.2">
      <c r="A190" s="14" t="s">
        <v>164</v>
      </c>
      <c r="B190" s="1" t="s">
        <v>143</v>
      </c>
      <c r="C190" s="15"/>
    </row>
    <row r="191" spans="1:3" ht="80" x14ac:dyDescent="0.2">
      <c r="A191" s="14" t="s">
        <v>165</v>
      </c>
      <c r="B191" s="1" t="s">
        <v>143</v>
      </c>
      <c r="C191" s="15"/>
    </row>
    <row r="192" spans="1:3" ht="64" x14ac:dyDescent="0.2">
      <c r="A192" s="14" t="s">
        <v>166</v>
      </c>
      <c r="B192" s="1" t="s">
        <v>143</v>
      </c>
      <c r="C192" s="15"/>
    </row>
    <row r="195" spans="1:3" x14ac:dyDescent="0.2">
      <c r="A195" s="198" t="s">
        <v>167</v>
      </c>
      <c r="B195" s="198"/>
      <c r="C195" s="198"/>
    </row>
    <row r="197" spans="1:3" x14ac:dyDescent="0.2">
      <c r="A197" s="91" t="s">
        <v>13</v>
      </c>
      <c r="B197" s="92" t="s">
        <v>14</v>
      </c>
      <c r="C197" s="15"/>
    </row>
    <row r="198" spans="1:3" ht="64" x14ac:dyDescent="0.2">
      <c r="A198" s="17" t="s">
        <v>168</v>
      </c>
      <c r="B198" s="1" t="s">
        <v>143</v>
      </c>
      <c r="C198" s="15"/>
    </row>
    <row r="199" spans="1:3" ht="80" x14ac:dyDescent="0.2">
      <c r="A199" s="17" t="s">
        <v>169</v>
      </c>
      <c r="B199" s="1" t="s">
        <v>143</v>
      </c>
      <c r="C199" s="15"/>
    </row>
    <row r="200" spans="1:3" ht="48" x14ac:dyDescent="0.2">
      <c r="A200" s="17" t="s">
        <v>170</v>
      </c>
      <c r="B200" s="1" t="s">
        <v>143</v>
      </c>
      <c r="C200" s="15"/>
    </row>
    <row r="201" spans="1:3" ht="64" x14ac:dyDescent="0.2">
      <c r="A201" s="17" t="s">
        <v>171</v>
      </c>
      <c r="B201" s="1" t="s">
        <v>143</v>
      </c>
      <c r="C201" s="15"/>
    </row>
    <row r="202" spans="1:3" ht="64" x14ac:dyDescent="0.2">
      <c r="A202" s="17" t="s">
        <v>172</v>
      </c>
      <c r="B202" s="1" t="s">
        <v>143</v>
      </c>
      <c r="C202" s="15"/>
    </row>
    <row r="203" spans="1:3" ht="32" x14ac:dyDescent="0.2">
      <c r="A203" s="17" t="s">
        <v>173</v>
      </c>
      <c r="B203" s="1" t="s">
        <v>143</v>
      </c>
      <c r="C203" s="15"/>
    </row>
    <row r="204" spans="1:3" ht="32" x14ac:dyDescent="0.2">
      <c r="A204" s="17" t="s">
        <v>174</v>
      </c>
      <c r="B204" s="1" t="s">
        <v>143</v>
      </c>
      <c r="C204" s="15"/>
    </row>
    <row r="205" spans="1:3" ht="48" x14ac:dyDescent="0.2">
      <c r="A205" s="17" t="s">
        <v>175</v>
      </c>
      <c r="B205" s="1" t="s">
        <v>143</v>
      </c>
      <c r="C205" s="15"/>
    </row>
    <row r="206" spans="1:3" ht="112" x14ac:dyDescent="0.2">
      <c r="A206" s="17" t="s">
        <v>176</v>
      </c>
      <c r="B206" s="1" t="s">
        <v>143</v>
      </c>
      <c r="C206" s="15"/>
    </row>
    <row r="208" spans="1:3" x14ac:dyDescent="0.2">
      <c r="A208" s="199" t="s">
        <v>177</v>
      </c>
      <c r="B208" s="199"/>
      <c r="C208" s="199"/>
    </row>
    <row r="210" spans="1:3" x14ac:dyDescent="0.2">
      <c r="A210" s="91" t="s">
        <v>13</v>
      </c>
      <c r="B210" s="93" t="s">
        <v>14</v>
      </c>
      <c r="C210" s="15"/>
    </row>
    <row r="211" spans="1:3" ht="16" x14ac:dyDescent="0.2">
      <c r="A211" s="17" t="s">
        <v>178</v>
      </c>
      <c r="B211" s="1" t="s">
        <v>143</v>
      </c>
      <c r="C211" s="15"/>
    </row>
    <row r="212" spans="1:3" ht="48" x14ac:dyDescent="0.2">
      <c r="A212" s="17" t="s">
        <v>179</v>
      </c>
      <c r="B212" s="1" t="s">
        <v>143</v>
      </c>
      <c r="C212" s="15"/>
    </row>
    <row r="213" spans="1:3" ht="32" x14ac:dyDescent="0.2">
      <c r="A213" s="17" t="s">
        <v>180</v>
      </c>
      <c r="B213" s="1" t="s">
        <v>143</v>
      </c>
      <c r="C213" s="15"/>
    </row>
    <row r="214" spans="1:3" ht="48" x14ac:dyDescent="0.2">
      <c r="A214" s="17" t="s">
        <v>181</v>
      </c>
      <c r="B214" s="1" t="s">
        <v>143</v>
      </c>
      <c r="C214" s="15"/>
    </row>
    <row r="215" spans="1:3" ht="96" x14ac:dyDescent="0.2">
      <c r="A215" s="17" t="s">
        <v>182</v>
      </c>
      <c r="B215" s="1" t="s">
        <v>143</v>
      </c>
      <c r="C215" s="15"/>
    </row>
    <row r="216" spans="1:3" ht="96" x14ac:dyDescent="0.2">
      <c r="A216" s="17" t="s">
        <v>183</v>
      </c>
      <c r="B216" s="1" t="s">
        <v>143</v>
      </c>
      <c r="C216" s="15"/>
    </row>
    <row r="217" spans="1:3" ht="64" x14ac:dyDescent="0.2">
      <c r="A217" s="17" t="s">
        <v>184</v>
      </c>
      <c r="B217" s="1" t="s">
        <v>143</v>
      </c>
      <c r="C217" s="15"/>
    </row>
    <row r="218" spans="1:3" ht="32" x14ac:dyDescent="0.2">
      <c r="A218" s="17" t="s">
        <v>185</v>
      </c>
      <c r="B218" s="1" t="s">
        <v>143</v>
      </c>
      <c r="C218" s="15"/>
    </row>
    <row r="219" spans="1:3" ht="32" x14ac:dyDescent="0.2">
      <c r="A219" s="17" t="s">
        <v>186</v>
      </c>
      <c r="B219" s="1" t="s">
        <v>143</v>
      </c>
      <c r="C219" s="15"/>
    </row>
    <row r="220" spans="1:3" ht="32" x14ac:dyDescent="0.2">
      <c r="A220" s="17" t="s">
        <v>187</v>
      </c>
      <c r="B220" s="1" t="s">
        <v>143</v>
      </c>
      <c r="C220" s="15"/>
    </row>
    <row r="221" spans="1:3" ht="48" x14ac:dyDescent="0.2">
      <c r="A221" s="17" t="s">
        <v>188</v>
      </c>
      <c r="B221" s="1" t="s">
        <v>143</v>
      </c>
      <c r="C221" s="15"/>
    </row>
    <row r="222" spans="1:3" ht="32" x14ac:dyDescent="0.2">
      <c r="A222" s="94" t="s">
        <v>189</v>
      </c>
      <c r="B222" s="1" t="s">
        <v>143</v>
      </c>
      <c r="C222" s="95"/>
    </row>
    <row r="223" spans="1:3" ht="80" x14ac:dyDescent="0.2">
      <c r="A223" s="14" t="s">
        <v>190</v>
      </c>
      <c r="B223" s="1" t="s">
        <v>143</v>
      </c>
      <c r="C223" s="15"/>
    </row>
    <row r="224" spans="1:3" x14ac:dyDescent="0.2">
      <c r="A224" s="6"/>
      <c r="B224" s="6"/>
      <c r="C224" s="6"/>
    </row>
    <row r="225" spans="1:3" ht="29.25" customHeight="1" x14ac:dyDescent="0.2">
      <c r="A225" s="200" t="s">
        <v>191</v>
      </c>
      <c r="B225" s="200"/>
      <c r="C225" s="200"/>
    </row>
    <row r="226" spans="1:3" x14ac:dyDescent="0.2">
      <c r="A226" s="6"/>
      <c r="B226" s="6"/>
      <c r="C226" s="6"/>
    </row>
    <row r="227" spans="1:3" x14ac:dyDescent="0.2">
      <c r="A227" s="91" t="s">
        <v>13</v>
      </c>
      <c r="B227" s="92" t="s">
        <v>14</v>
      </c>
      <c r="C227" s="15"/>
    </row>
    <row r="228" spans="1:3" x14ac:dyDescent="0.2">
      <c r="A228" s="96" t="s">
        <v>192</v>
      </c>
      <c r="B228" s="1" t="s">
        <v>143</v>
      </c>
      <c r="C228" s="15"/>
    </row>
    <row r="229" spans="1:3" x14ac:dyDescent="0.2">
      <c r="A229" s="96" t="s">
        <v>193</v>
      </c>
      <c r="B229" s="1" t="s">
        <v>143</v>
      </c>
      <c r="C229" s="15"/>
    </row>
    <row r="230" spans="1:3" ht="32" x14ac:dyDescent="0.2">
      <c r="A230" s="17" t="s">
        <v>194</v>
      </c>
      <c r="B230" s="1" t="s">
        <v>143</v>
      </c>
      <c r="C230" s="15"/>
    </row>
    <row r="231" spans="1:3" ht="32" x14ac:dyDescent="0.2">
      <c r="A231" s="17" t="s">
        <v>195</v>
      </c>
      <c r="B231" s="1" t="s">
        <v>143</v>
      </c>
      <c r="C231" s="15"/>
    </row>
    <row r="232" spans="1:3" ht="48" x14ac:dyDescent="0.2">
      <c r="A232" s="17" t="s">
        <v>196</v>
      </c>
      <c r="B232" s="1" t="s">
        <v>143</v>
      </c>
      <c r="C232" s="15"/>
    </row>
    <row r="233" spans="1:3" ht="32" x14ac:dyDescent="0.2">
      <c r="A233" s="94" t="s">
        <v>197</v>
      </c>
      <c r="B233" s="1" t="s">
        <v>143</v>
      </c>
      <c r="C233" s="95"/>
    </row>
    <row r="234" spans="1:3" x14ac:dyDescent="0.2">
      <c r="A234" s="97"/>
      <c r="B234" s="97"/>
      <c r="C234" s="97"/>
    </row>
    <row r="235" spans="1:3" ht="33" customHeight="1" x14ac:dyDescent="0.2">
      <c r="A235" s="200" t="s">
        <v>198</v>
      </c>
      <c r="B235" s="200"/>
      <c r="C235" s="200"/>
    </row>
    <row r="236" spans="1:3" x14ac:dyDescent="0.2">
      <c r="A236" s="6"/>
      <c r="B236" s="6"/>
      <c r="C236" s="6"/>
    </row>
    <row r="237" spans="1:3" x14ac:dyDescent="0.2">
      <c r="A237" s="91" t="s">
        <v>13</v>
      </c>
      <c r="B237" s="92" t="s">
        <v>199</v>
      </c>
      <c r="C237" s="15"/>
    </row>
    <row r="238" spans="1:3" ht="32" x14ac:dyDescent="0.2">
      <c r="A238" s="14" t="s">
        <v>200</v>
      </c>
      <c r="B238" s="1" t="s">
        <v>143</v>
      </c>
      <c r="C238" s="15"/>
    </row>
    <row r="239" spans="1:3" x14ac:dyDescent="0.2">
      <c r="A239" s="98" t="s">
        <v>201</v>
      </c>
      <c r="B239" s="1" t="s">
        <v>143</v>
      </c>
      <c r="C239" s="15"/>
    </row>
    <row r="240" spans="1:3" x14ac:dyDescent="0.2">
      <c r="A240" s="98" t="s">
        <v>202</v>
      </c>
      <c r="B240" s="1" t="s">
        <v>143</v>
      </c>
      <c r="C240" s="15"/>
    </row>
    <row r="241" spans="1:3" ht="16" x14ac:dyDescent="0.2">
      <c r="A241" s="14" t="s">
        <v>203</v>
      </c>
      <c r="B241" s="1" t="s">
        <v>143</v>
      </c>
      <c r="C241" s="15"/>
    </row>
    <row r="242" spans="1:3" ht="32" x14ac:dyDescent="0.2">
      <c r="A242" s="17" t="s">
        <v>204</v>
      </c>
      <c r="B242" s="1" t="s">
        <v>143</v>
      </c>
      <c r="C242" s="15"/>
    </row>
    <row r="243" spans="1:3" ht="48" x14ac:dyDescent="0.2">
      <c r="A243" s="14" t="s">
        <v>205</v>
      </c>
      <c r="B243" s="1" t="s">
        <v>143</v>
      </c>
      <c r="C243" s="15"/>
    </row>
    <row r="244" spans="1:3" ht="32" x14ac:dyDescent="0.2">
      <c r="A244" s="14" t="s">
        <v>206</v>
      </c>
      <c r="B244" s="1" t="s">
        <v>143</v>
      </c>
      <c r="C244" s="15"/>
    </row>
    <row r="245" spans="1:3" ht="32" x14ac:dyDescent="0.2">
      <c r="A245" s="99" t="s">
        <v>207</v>
      </c>
      <c r="B245" s="1" t="s">
        <v>143</v>
      </c>
      <c r="C245" s="95"/>
    </row>
    <row r="246" spans="1:3" x14ac:dyDescent="0.2">
      <c r="A246" s="97"/>
      <c r="B246" s="97"/>
      <c r="C246" s="97"/>
    </row>
    <row r="247" spans="1:3" ht="44.25" customHeight="1" x14ac:dyDescent="0.2">
      <c r="A247" s="200" t="s">
        <v>208</v>
      </c>
      <c r="B247" s="200"/>
      <c r="C247" s="200"/>
    </row>
    <row r="249" spans="1:3" x14ac:dyDescent="0.2">
      <c r="A249" s="100" t="s">
        <v>13</v>
      </c>
      <c r="B249" s="101" t="s">
        <v>14</v>
      </c>
      <c r="C249" s="15"/>
    </row>
    <row r="250" spans="1:3" ht="64" x14ac:dyDescent="0.2">
      <c r="A250" s="14" t="s">
        <v>209</v>
      </c>
      <c r="B250" s="1" t="s">
        <v>143</v>
      </c>
      <c r="C250" s="15"/>
    </row>
    <row r="251" spans="1:3" ht="32" x14ac:dyDescent="0.2">
      <c r="A251" s="14" t="s">
        <v>210</v>
      </c>
      <c r="B251" s="1" t="s">
        <v>143</v>
      </c>
      <c r="C251" s="15"/>
    </row>
    <row r="252" spans="1:3" ht="48" x14ac:dyDescent="0.2">
      <c r="A252" s="14" t="s">
        <v>211</v>
      </c>
      <c r="B252" s="1" t="s">
        <v>143</v>
      </c>
      <c r="C252" s="15"/>
    </row>
    <row r="253" spans="1:3" ht="48" x14ac:dyDescent="0.2">
      <c r="A253" s="14" t="s">
        <v>212</v>
      </c>
      <c r="B253" s="1" t="s">
        <v>143</v>
      </c>
      <c r="C253" s="15"/>
    </row>
    <row r="254" spans="1:3" ht="32" x14ac:dyDescent="0.2">
      <c r="A254" s="14" t="s">
        <v>213</v>
      </c>
      <c r="B254" s="1" t="s">
        <v>143</v>
      </c>
      <c r="C254" s="15"/>
    </row>
    <row r="255" spans="1:3" ht="32" x14ac:dyDescent="0.2">
      <c r="A255" s="14" t="s">
        <v>214</v>
      </c>
      <c r="B255" s="1" t="s">
        <v>143</v>
      </c>
      <c r="C255" s="15"/>
    </row>
    <row r="256" spans="1:3" ht="64" x14ac:dyDescent="0.2">
      <c r="A256" s="14" t="s">
        <v>215</v>
      </c>
      <c r="B256" s="1" t="s">
        <v>143</v>
      </c>
      <c r="C256" s="15"/>
    </row>
    <row r="257" spans="1:3" ht="16" x14ac:dyDescent="0.2">
      <c r="A257" s="17" t="s">
        <v>216</v>
      </c>
      <c r="B257" s="1" t="s">
        <v>143</v>
      </c>
      <c r="C257" s="15"/>
    </row>
    <row r="258" spans="1:3" ht="32" x14ac:dyDescent="0.2">
      <c r="A258" s="17" t="s">
        <v>217</v>
      </c>
      <c r="B258" s="1" t="s">
        <v>143</v>
      </c>
      <c r="C258" s="15"/>
    </row>
    <row r="259" spans="1:3" x14ac:dyDescent="0.2">
      <c r="A259" s="6"/>
      <c r="B259" s="102"/>
      <c r="C259" s="6"/>
    </row>
    <row r="260" spans="1:3" ht="32.25" customHeight="1" x14ac:dyDescent="0.2">
      <c r="A260" s="200" t="s">
        <v>218</v>
      </c>
      <c r="B260" s="200"/>
      <c r="C260" s="200"/>
    </row>
    <row r="262" spans="1:3" x14ac:dyDescent="0.2">
      <c r="A262" s="91" t="s">
        <v>13</v>
      </c>
      <c r="B262" s="93" t="s">
        <v>14</v>
      </c>
      <c r="C262" s="15"/>
    </row>
    <row r="263" spans="1:3" ht="32" x14ac:dyDescent="0.2">
      <c r="A263" s="17" t="s">
        <v>219</v>
      </c>
      <c r="B263" s="1" t="s">
        <v>143</v>
      </c>
      <c r="C263" s="15"/>
    </row>
    <row r="264" spans="1:3" ht="48" x14ac:dyDescent="0.2">
      <c r="A264" s="14" t="s">
        <v>220</v>
      </c>
      <c r="B264" s="1" t="s">
        <v>143</v>
      </c>
      <c r="C264" s="15"/>
    </row>
    <row r="265" spans="1:3" ht="48" x14ac:dyDescent="0.2">
      <c r="A265" s="14" t="s">
        <v>221</v>
      </c>
      <c r="B265" s="1" t="s">
        <v>143</v>
      </c>
      <c r="C265" s="15"/>
    </row>
    <row r="266" spans="1:3" ht="32" x14ac:dyDescent="0.2">
      <c r="A266" s="14" t="s">
        <v>222</v>
      </c>
      <c r="B266" s="1" t="s">
        <v>143</v>
      </c>
      <c r="C266" s="15"/>
    </row>
    <row r="267" spans="1:3" ht="69.75" customHeight="1" x14ac:dyDescent="0.2">
      <c r="A267" s="14" t="s">
        <v>223</v>
      </c>
      <c r="B267" s="1" t="s">
        <v>143</v>
      </c>
      <c r="C267" s="15"/>
    </row>
    <row r="268" spans="1:3" hidden="1" x14ac:dyDescent="0.2">
      <c r="A268" s="6"/>
      <c r="B268" s="6"/>
      <c r="C268" s="6"/>
    </row>
    <row r="269" spans="1:3" ht="48" customHeight="1" x14ac:dyDescent="0.2">
      <c r="A269" s="217" t="s">
        <v>224</v>
      </c>
      <c r="B269" s="217"/>
      <c r="C269" s="217"/>
    </row>
    <row r="270" spans="1:3" x14ac:dyDescent="0.2">
      <c r="A270" s="6"/>
      <c r="B270" s="6"/>
      <c r="C270" s="6"/>
    </row>
    <row r="271" spans="1:3" x14ac:dyDescent="0.2">
      <c r="A271" s="91" t="s">
        <v>13</v>
      </c>
      <c r="B271" s="92" t="s">
        <v>14</v>
      </c>
      <c r="C271" s="15"/>
    </row>
    <row r="272" spans="1:3" ht="32" x14ac:dyDescent="0.2">
      <c r="A272" s="14" t="s">
        <v>225</v>
      </c>
      <c r="B272" s="1" t="s">
        <v>143</v>
      </c>
      <c r="C272" s="15"/>
    </row>
    <row r="273" spans="1:3" ht="80" x14ac:dyDescent="0.2">
      <c r="A273" s="14" t="s">
        <v>226</v>
      </c>
      <c r="B273" s="1" t="s">
        <v>143</v>
      </c>
      <c r="C273" s="15"/>
    </row>
    <row r="274" spans="1:3" ht="32" x14ac:dyDescent="0.2">
      <c r="A274" s="17" t="s">
        <v>227</v>
      </c>
      <c r="B274" s="1" t="s">
        <v>143</v>
      </c>
      <c r="C274" s="15"/>
    </row>
    <row r="275" spans="1:3" ht="64" x14ac:dyDescent="0.2">
      <c r="A275" s="17" t="s">
        <v>228</v>
      </c>
      <c r="B275" s="1" t="s">
        <v>143</v>
      </c>
      <c r="C275" s="15"/>
    </row>
    <row r="276" spans="1:3" ht="32" x14ac:dyDescent="0.2">
      <c r="A276" s="99" t="s">
        <v>229</v>
      </c>
      <c r="B276" s="1" t="s">
        <v>143</v>
      </c>
      <c r="C276" s="95"/>
    </row>
    <row r="277" spans="1:3" x14ac:dyDescent="0.2">
      <c r="A277" s="97"/>
      <c r="B277" s="97"/>
      <c r="C277" s="97"/>
    </row>
    <row r="278" spans="1:3" ht="33.75" customHeight="1" x14ac:dyDescent="0.2">
      <c r="A278" s="216" t="s">
        <v>230</v>
      </c>
      <c r="B278" s="216"/>
      <c r="C278" s="216"/>
    </row>
    <row r="280" spans="1:3" x14ac:dyDescent="0.2">
      <c r="A280" s="91" t="s">
        <v>13</v>
      </c>
      <c r="B280" s="92" t="s">
        <v>14</v>
      </c>
      <c r="C280" s="15"/>
    </row>
    <row r="281" spans="1:3" ht="32" x14ac:dyDescent="0.2">
      <c r="A281" s="17" t="s">
        <v>231</v>
      </c>
      <c r="B281" s="1" t="s">
        <v>143</v>
      </c>
      <c r="C281" s="15"/>
    </row>
    <row r="282" spans="1:3" ht="32" x14ac:dyDescent="0.2">
      <c r="A282" s="17" t="s">
        <v>232</v>
      </c>
      <c r="B282" s="1" t="s">
        <v>143</v>
      </c>
      <c r="C282" s="15"/>
    </row>
    <row r="283" spans="1:3" ht="32" x14ac:dyDescent="0.2">
      <c r="A283" s="17" t="s">
        <v>233</v>
      </c>
      <c r="B283" s="1" t="s">
        <v>143</v>
      </c>
      <c r="C283" s="15"/>
    </row>
    <row r="284" spans="1:3" ht="48" x14ac:dyDescent="0.2">
      <c r="A284" s="17" t="s">
        <v>234</v>
      </c>
      <c r="B284" s="1" t="s">
        <v>143</v>
      </c>
      <c r="C284" s="15"/>
    </row>
    <row r="285" spans="1:3" ht="32" x14ac:dyDescent="0.2">
      <c r="A285" s="17" t="s">
        <v>235</v>
      </c>
      <c r="B285" s="1" t="s">
        <v>143</v>
      </c>
      <c r="C285" s="15"/>
    </row>
    <row r="286" spans="1:3" ht="32" x14ac:dyDescent="0.2">
      <c r="A286" s="17" t="s">
        <v>236</v>
      </c>
      <c r="B286" s="1" t="s">
        <v>143</v>
      </c>
      <c r="C286" s="15"/>
    </row>
    <row r="287" spans="1:3" ht="32" x14ac:dyDescent="0.2">
      <c r="A287" s="103" t="s">
        <v>237</v>
      </c>
      <c r="B287" s="1" t="s">
        <v>143</v>
      </c>
      <c r="C287" s="15"/>
    </row>
    <row r="289" spans="1:3" x14ac:dyDescent="0.2">
      <c r="A289" s="201" t="s">
        <v>3</v>
      </c>
      <c r="B289" s="202"/>
      <c r="C289" s="203"/>
    </row>
    <row r="290" spans="1:3" x14ac:dyDescent="0.2">
      <c r="A290" s="204"/>
      <c r="B290" s="205"/>
      <c r="C290" s="206"/>
    </row>
    <row r="292" spans="1:3" ht="29.25" customHeight="1" x14ac:dyDescent="0.2">
      <c r="A292" s="200" t="s">
        <v>238</v>
      </c>
      <c r="B292" s="200"/>
      <c r="C292" s="200"/>
    </row>
    <row r="294" spans="1:3" x14ac:dyDescent="0.2">
      <c r="A294" s="91" t="s">
        <v>13</v>
      </c>
      <c r="B294" s="93" t="s">
        <v>14</v>
      </c>
      <c r="C294" s="15"/>
    </row>
    <row r="295" spans="1:3" ht="48" x14ac:dyDescent="0.2">
      <c r="A295" s="14" t="s">
        <v>239</v>
      </c>
      <c r="B295" s="1" t="s">
        <v>143</v>
      </c>
      <c r="C295" s="15"/>
    </row>
    <row r="296" spans="1:3" ht="16" x14ac:dyDescent="0.2">
      <c r="A296" s="14" t="s">
        <v>240</v>
      </c>
      <c r="B296" s="1" t="s">
        <v>143</v>
      </c>
      <c r="C296" s="15"/>
    </row>
    <row r="297" spans="1:3" ht="48" x14ac:dyDescent="0.2">
      <c r="A297" s="14" t="s">
        <v>241</v>
      </c>
      <c r="B297" s="1" t="s">
        <v>143</v>
      </c>
      <c r="C297" s="15"/>
    </row>
    <row r="298" spans="1:3" ht="32" x14ac:dyDescent="0.2">
      <c r="A298" s="17" t="s">
        <v>242</v>
      </c>
      <c r="B298" s="1" t="s">
        <v>143</v>
      </c>
      <c r="C298" s="15"/>
    </row>
    <row r="299" spans="1:3" ht="48" x14ac:dyDescent="0.2">
      <c r="A299" s="14" t="s">
        <v>243</v>
      </c>
      <c r="B299" s="1" t="s">
        <v>143</v>
      </c>
      <c r="C299" s="15"/>
    </row>
    <row r="300" spans="1:3" x14ac:dyDescent="0.2">
      <c r="A300" s="6"/>
      <c r="B300" s="102"/>
      <c r="C300" s="6"/>
    </row>
    <row r="301" spans="1:3" x14ac:dyDescent="0.2">
      <c r="A301" s="207" t="s">
        <v>154</v>
      </c>
      <c r="B301" s="208"/>
      <c r="C301" s="209"/>
    </row>
    <row r="302" spans="1:3" x14ac:dyDescent="0.2">
      <c r="A302" s="210"/>
      <c r="B302" s="211"/>
      <c r="C302" s="212"/>
    </row>
    <row r="303" spans="1:3" x14ac:dyDescent="0.2">
      <c r="A303" s="213"/>
      <c r="B303" s="214"/>
      <c r="C303" s="215"/>
    </row>
    <row r="305" spans="1:3" ht="50.25" customHeight="1" x14ac:dyDescent="0.2">
      <c r="A305" s="216" t="s">
        <v>244</v>
      </c>
      <c r="B305" s="216"/>
      <c r="C305" s="216"/>
    </row>
    <row r="307" spans="1:3" x14ac:dyDescent="0.2">
      <c r="A307" s="91" t="s">
        <v>13</v>
      </c>
      <c r="B307" s="93" t="s">
        <v>14</v>
      </c>
      <c r="C307" s="15"/>
    </row>
    <row r="308" spans="1:3" ht="32" x14ac:dyDescent="0.2">
      <c r="A308" s="17" t="s">
        <v>245</v>
      </c>
      <c r="B308" s="1" t="s">
        <v>143</v>
      </c>
      <c r="C308" s="15"/>
    </row>
    <row r="309" spans="1:3" ht="16" x14ac:dyDescent="0.2">
      <c r="A309" s="17" t="s">
        <v>246</v>
      </c>
      <c r="B309" s="1" t="s">
        <v>143</v>
      </c>
      <c r="C309" s="15"/>
    </row>
    <row r="310" spans="1:3" ht="32" x14ac:dyDescent="0.2">
      <c r="A310" s="17" t="s">
        <v>247</v>
      </c>
      <c r="B310" s="1" t="s">
        <v>143</v>
      </c>
      <c r="C310" s="15"/>
    </row>
    <row r="311" spans="1:3" ht="48" x14ac:dyDescent="0.2">
      <c r="A311" s="14" t="s">
        <v>248</v>
      </c>
      <c r="B311" s="1" t="s">
        <v>143</v>
      </c>
      <c r="C311" s="15"/>
    </row>
    <row r="312" spans="1:3" ht="80" x14ac:dyDescent="0.2">
      <c r="A312" s="14" t="s">
        <v>249</v>
      </c>
      <c r="B312" s="1" t="s">
        <v>143</v>
      </c>
      <c r="C312" s="15"/>
    </row>
    <row r="313" spans="1:3" ht="32" x14ac:dyDescent="0.2">
      <c r="A313" s="17" t="s">
        <v>250</v>
      </c>
      <c r="B313" s="1" t="s">
        <v>143</v>
      </c>
      <c r="C313" s="15"/>
    </row>
    <row r="314" spans="1:3" ht="48" x14ac:dyDescent="0.2">
      <c r="A314" s="99" t="s">
        <v>251</v>
      </c>
      <c r="B314" s="1" t="s">
        <v>143</v>
      </c>
      <c r="C314" s="95"/>
    </row>
    <row r="315" spans="1:3" x14ac:dyDescent="0.2">
      <c r="A315" s="97"/>
      <c r="B315" s="97"/>
      <c r="C315" s="97"/>
    </row>
  </sheetData>
  <sheetProtection algorithmName="SHA-512" hashValue="ZHMbCOVB6AnLpd7WiefWWR3a/ZcXdjY38y0EfoMdSfAU5TQqQ0Q76myDrzD7spZmyHUSxdrgYu9MC67Knd5etQ==" saltValue="6mI2sjrZTPfxuvk9jGYgJw==" spinCount="100000" sheet="1" objects="1" scenarios="1" selectLockedCells="1"/>
  <protectedRanges>
    <protectedRange algorithmName="SHA-512" hashValue="/yAJXfVJ7l0WLJgTVj4i9zWWw3f/iE56tcxjLfxCtq4j4NHqfiWZQVNQY0hUNVIdGvEWU/ZWIQYtA98SpBfMDA==" saltValue="6BXRbrqERsdvB/yNAPYMUA==" spinCount="100000" sqref="B15:B28 B33:B37 B42:B46 B51:B58 B67:B79 B87:B97 B107:B118 B125:B130 B137:B142 B149:B157 B162:B167 B172:B177 B184:B192 B198:B206 B211:B223 B228:B233 B238:B245 B250:B258 B263:B267 B272:B276 B281:B287 B295:B299 B308:B314" name="Results_1_1_1"/>
  </protectedRanges>
  <mergeCells count="33">
    <mergeCell ref="A289:C290"/>
    <mergeCell ref="A292:C292"/>
    <mergeCell ref="A301:C303"/>
    <mergeCell ref="A305:C305"/>
    <mergeCell ref="A235:C235"/>
    <mergeCell ref="A247:C247"/>
    <mergeCell ref="A260:C260"/>
    <mergeCell ref="A269:C269"/>
    <mergeCell ref="A278:C278"/>
    <mergeCell ref="A179:C179"/>
    <mergeCell ref="A181:C181"/>
    <mergeCell ref="A195:C195"/>
    <mergeCell ref="A208:C208"/>
    <mergeCell ref="A225:C225"/>
    <mergeCell ref="A169:C169"/>
    <mergeCell ref="A104:C104"/>
    <mergeCell ref="A122:C122"/>
    <mergeCell ref="A134:C134"/>
    <mergeCell ref="A144:C144"/>
    <mergeCell ref="A146:C146"/>
    <mergeCell ref="A159:C159"/>
    <mergeCell ref="A84:C84"/>
    <mergeCell ref="A1:C1"/>
    <mergeCell ref="A2:C2"/>
    <mergeCell ref="A9:C9"/>
    <mergeCell ref="A10:C10"/>
    <mergeCell ref="A12:C12"/>
    <mergeCell ref="A30:C30"/>
    <mergeCell ref="A39:C39"/>
    <mergeCell ref="A48:C48"/>
    <mergeCell ref="A60:C60"/>
    <mergeCell ref="A62:C62"/>
    <mergeCell ref="A64:C64"/>
  </mergeCells>
  <dataValidations count="1">
    <dataValidation type="list" showInputMessage="1" showErrorMessage="1" sqref="B15:B28 B33:B37 B42:B46 B51:B58 B67:B79 B87:B97 B107:B118 B125:B130 B137:B142 B149:B157 B162:B167 B172:B177 B184:B192 B198:B206 B211:B223 B228:B233 B238:B245 B250:B258 B263:B267 B272:B276 B281:B287 B295:B299 B308:B314" xr:uid="{00000000-0002-0000-0D00-000000000000}">
      <formula1>"y,n"</formula1>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X315"/>
  <sheetViews>
    <sheetView topLeftCell="A8" zoomScaleNormal="100" workbookViewId="0">
      <selection activeCell="B130" sqref="B130"/>
    </sheetView>
  </sheetViews>
  <sheetFormatPr baseColWidth="10" defaultColWidth="9.1640625" defaultRowHeight="15" x14ac:dyDescent="0.2"/>
  <cols>
    <col min="1" max="1" width="35" style="3" bestFit="1" customWidth="1"/>
    <col min="2" max="2" width="21.5" style="3" customWidth="1"/>
    <col min="3" max="5" width="9.1640625" style="3"/>
    <col min="6" max="6" width="20.5" style="3" bestFit="1" customWidth="1"/>
    <col min="7" max="7" width="10.5" style="3" customWidth="1"/>
    <col min="8" max="8" width="9.1640625" style="3"/>
    <col min="9" max="10" width="12.83203125" style="3" customWidth="1"/>
    <col min="11" max="16384" width="9.1640625" style="3"/>
  </cols>
  <sheetData>
    <row r="1" spans="1:24" ht="25.5" customHeight="1" x14ac:dyDescent="0.25">
      <c r="A1" s="181" t="s">
        <v>7</v>
      </c>
      <c r="B1" s="181"/>
      <c r="C1" s="181"/>
    </row>
    <row r="2" spans="1:24" ht="15" customHeight="1" x14ac:dyDescent="0.2">
      <c r="A2" s="182" t="s">
        <v>8</v>
      </c>
      <c r="B2" s="182"/>
      <c r="C2" s="182"/>
    </row>
    <row r="3" spans="1:24" x14ac:dyDescent="0.2">
      <c r="A3" s="64"/>
      <c r="B3" s="64"/>
      <c r="C3" s="64"/>
    </row>
    <row r="4" spans="1:24" ht="16" x14ac:dyDescent="0.2">
      <c r="A4" s="54" t="s">
        <v>9</v>
      </c>
      <c r="B4" s="65">
        <v>43802</v>
      </c>
      <c r="C4" s="52"/>
      <c r="M4" s="42"/>
      <c r="O4" s="42"/>
      <c r="T4" s="42"/>
      <c r="U4" s="42"/>
    </row>
    <row r="5" spans="1:24" s="15" customFormat="1" ht="33" thickBot="1" x14ac:dyDescent="0.25">
      <c r="A5" s="55" t="s">
        <v>136</v>
      </c>
      <c r="B5" s="66">
        <v>43800</v>
      </c>
      <c r="C5" s="51"/>
      <c r="D5" s="46"/>
      <c r="E5" s="47"/>
      <c r="F5" s="67" t="s">
        <v>144</v>
      </c>
      <c r="G5" s="67" t="s">
        <v>145</v>
      </c>
      <c r="H5" s="59" t="s">
        <v>146</v>
      </c>
      <c r="I5" s="68" t="s">
        <v>147</v>
      </c>
      <c r="J5" s="47"/>
      <c r="K5" s="47"/>
      <c r="L5" s="46"/>
      <c r="M5" s="46"/>
      <c r="N5" s="47"/>
      <c r="O5" s="47"/>
      <c r="P5" s="49"/>
      <c r="Q5" s="49"/>
      <c r="R5" s="49"/>
      <c r="S5" s="47"/>
      <c r="T5" s="50"/>
      <c r="U5" s="44"/>
      <c r="V5" s="49"/>
      <c r="W5" s="49"/>
      <c r="X5" s="48"/>
    </row>
    <row r="6" spans="1:24" x14ac:dyDescent="0.2">
      <c r="A6" s="8" t="s">
        <v>137</v>
      </c>
      <c r="B6" s="69"/>
      <c r="C6" s="53"/>
      <c r="E6" s="43"/>
      <c r="F6" s="3">
        <v>1</v>
      </c>
      <c r="G6" s="4">
        <f>COUNTIF(B15:B28,"y")/COUNTA(B15:B28)</f>
        <v>1</v>
      </c>
      <c r="H6" s="3">
        <f>IF(G6&gt;=75%,3,IF(G6&gt;=50%,2,IF(G6&gt;0,1,0)))</f>
        <v>3</v>
      </c>
      <c r="I6" s="3" t="str">
        <f>IF(G6&gt;=75%,"Strong",IF(G6&gt;=50%,"Moderate",IF(G6&gt;0,"Weak","None")))</f>
        <v>Strong</v>
      </c>
      <c r="K6" s="43"/>
      <c r="L6" s="43"/>
      <c r="M6" s="43"/>
      <c r="P6" s="43"/>
      <c r="Q6" s="43"/>
      <c r="R6" s="43"/>
      <c r="T6" s="43"/>
      <c r="U6" s="43"/>
      <c r="V6" s="43"/>
      <c r="W6" s="43"/>
      <c r="X6" s="43"/>
    </row>
    <row r="7" spans="1:24" x14ac:dyDescent="0.2">
      <c r="A7" s="41" t="s">
        <v>138</v>
      </c>
      <c r="B7" s="70" t="s">
        <v>148</v>
      </c>
      <c r="C7" s="71"/>
      <c r="D7" s="44"/>
      <c r="E7" s="42"/>
      <c r="F7" s="3">
        <v>2</v>
      </c>
      <c r="G7" s="4">
        <f>COUNTIF(B33:B37,"y")/COUNTA(B33:B37)</f>
        <v>1</v>
      </c>
      <c r="H7" s="3">
        <f t="shared" ref="H7:H9" si="0">IF(G7&gt;=75%,3,IF(G7&gt;=50%,2,IF(G7&gt;0,1,0)))</f>
        <v>3</v>
      </c>
      <c r="I7" s="3" t="str">
        <f t="shared" ref="I7:I17" si="1">IF(G7&gt;=75%,"Strong",IF(G7&gt;=50%,"Moderate",IF(G7&gt;0,"Weak","None")))</f>
        <v>Strong</v>
      </c>
    </row>
    <row r="8" spans="1:24" ht="16" thickBot="1" x14ac:dyDescent="0.25">
      <c r="A8" s="56" t="s">
        <v>139</v>
      </c>
      <c r="B8" s="72" t="s">
        <v>149</v>
      </c>
      <c r="C8" s="45"/>
      <c r="F8" s="3">
        <v>3</v>
      </c>
      <c r="G8" s="4">
        <f>COUNTIF(B42:B46,"y")/COUNTA(B42:B46)</f>
        <v>1</v>
      </c>
      <c r="H8" s="3">
        <f t="shared" si="0"/>
        <v>3</v>
      </c>
      <c r="I8" s="3" t="str">
        <f t="shared" si="1"/>
        <v>Strong</v>
      </c>
    </row>
    <row r="9" spans="1:24" ht="21" customHeight="1" thickBot="1" x14ac:dyDescent="0.25">
      <c r="A9" s="183" t="s">
        <v>10</v>
      </c>
      <c r="B9" s="184"/>
      <c r="C9" s="185"/>
      <c r="F9" s="5">
        <v>4</v>
      </c>
      <c r="G9" s="73">
        <f>COUNTIF(B51:B58,"y")/COUNTA(B51:B58)</f>
        <v>1</v>
      </c>
      <c r="H9" s="5">
        <f t="shared" si="0"/>
        <v>3</v>
      </c>
      <c r="I9" s="5" t="str">
        <f t="shared" si="1"/>
        <v>Strong</v>
      </c>
    </row>
    <row r="10" spans="1:24" ht="24" thickBot="1" x14ac:dyDescent="0.3">
      <c r="A10" s="186" t="s">
        <v>11</v>
      </c>
      <c r="B10" s="187"/>
      <c r="C10" s="188"/>
      <c r="F10" s="74" t="s">
        <v>144</v>
      </c>
      <c r="G10" s="75" t="s">
        <v>4</v>
      </c>
      <c r="H10" s="76">
        <f>SUM(H6:H9)</f>
        <v>12</v>
      </c>
      <c r="J10" s="77"/>
      <c r="K10" s="77"/>
      <c r="L10" s="77" t="s">
        <v>150</v>
      </c>
    </row>
    <row r="11" spans="1:24" ht="33" thickBot="1" x14ac:dyDescent="0.25">
      <c r="A11" s="7"/>
      <c r="B11" s="9"/>
      <c r="C11" s="9"/>
      <c r="F11" s="78" t="s">
        <v>0</v>
      </c>
      <c r="J11" s="79" t="s">
        <v>5</v>
      </c>
      <c r="K11" s="80">
        <f>H10/12</f>
        <v>1</v>
      </c>
      <c r="L11" s="75" t="str">
        <f>IF(K11&gt;69%,"Strong",IF(K11&gt;49%,"Moderate",IF(K11&gt;0,"Weak","No Fidelity")))</f>
        <v>Strong</v>
      </c>
    </row>
    <row r="12" spans="1:24" ht="33" thickBot="1" x14ac:dyDescent="0.25">
      <c r="A12" s="180" t="s">
        <v>12</v>
      </c>
      <c r="B12" s="189"/>
      <c r="C12" s="189"/>
      <c r="F12" s="81" t="s">
        <v>151</v>
      </c>
      <c r="G12" s="67" t="s">
        <v>145</v>
      </c>
      <c r="H12" s="59" t="s">
        <v>146</v>
      </c>
      <c r="I12" s="68" t="s">
        <v>147</v>
      </c>
      <c r="J12" s="79" t="s">
        <v>6</v>
      </c>
      <c r="K12" s="82">
        <f>H40/84</f>
        <v>0.9285714285714286</v>
      </c>
      <c r="L12" s="75" t="str">
        <f t="shared" ref="L12:L13" si="2">IF(K12&gt;69%,"Strong",IF(K12&gt;49%,"Moderate",IF(K12&gt;0,"Weak","No Fidelity")))</f>
        <v>Strong</v>
      </c>
    </row>
    <row r="13" spans="1:24" ht="32" x14ac:dyDescent="0.2">
      <c r="A13" s="10"/>
      <c r="B13" s="9"/>
      <c r="C13" s="9"/>
      <c r="F13" s="3">
        <v>1</v>
      </c>
      <c r="G13" s="4">
        <f>COUNTIF(B67:B79,"y")/COUNTA(B67:B79)</f>
        <v>0</v>
      </c>
      <c r="H13" s="3">
        <f>IF(G13&gt;=75%,3,IF(G13&gt;=50%,2,IF(G13&gt;0,1,0)))</f>
        <v>0</v>
      </c>
      <c r="I13" s="3" t="str">
        <f t="shared" si="1"/>
        <v>None</v>
      </c>
      <c r="J13" s="79" t="s">
        <v>152</v>
      </c>
      <c r="K13" s="82">
        <f>(H10+H40)/96</f>
        <v>0.9375</v>
      </c>
      <c r="L13" s="75" t="str">
        <f t="shared" si="2"/>
        <v>Strong</v>
      </c>
    </row>
    <row r="14" spans="1:24" ht="17" x14ac:dyDescent="0.2">
      <c r="A14" s="11" t="s">
        <v>13</v>
      </c>
      <c r="B14" s="12" t="s">
        <v>14</v>
      </c>
      <c r="C14" s="13"/>
      <c r="F14" s="3">
        <v>2</v>
      </c>
      <c r="G14" s="4">
        <f>COUNTIF(B87:B97,"y")/COUNTA(B87:B97)</f>
        <v>0.54545454545454541</v>
      </c>
      <c r="H14" s="3">
        <f>IF(G14&gt;=75%,3,IF(G14&gt;=50%,2,IF(G14&gt;0,1,0)))</f>
        <v>2</v>
      </c>
      <c r="I14" s="3" t="str">
        <f t="shared" si="1"/>
        <v>Moderate</v>
      </c>
    </row>
    <row r="15" spans="1:24" ht="16" x14ac:dyDescent="0.2">
      <c r="A15" s="14" t="s">
        <v>15</v>
      </c>
      <c r="B15" s="1" t="s">
        <v>143</v>
      </c>
      <c r="C15" s="16"/>
      <c r="F15" s="3">
        <v>3</v>
      </c>
      <c r="G15" s="4">
        <f>COUNTIF(B107:B118,"y")/COUNTA(B107:B118)</f>
        <v>0.5</v>
      </c>
      <c r="H15" s="3">
        <f>IF(G15&gt;=75%,3,IF(G15&gt;=50%,2,IF(G15&gt;0,1,0)))</f>
        <v>2</v>
      </c>
      <c r="I15" s="3" t="str">
        <f t="shared" si="1"/>
        <v>Moderate</v>
      </c>
    </row>
    <row r="16" spans="1:24" ht="32" x14ac:dyDescent="0.2">
      <c r="A16" s="14" t="s">
        <v>16</v>
      </c>
      <c r="B16" s="1" t="s">
        <v>143</v>
      </c>
      <c r="C16" s="16"/>
      <c r="F16" s="3">
        <v>4</v>
      </c>
      <c r="G16" s="4">
        <f>COUNTIF(B125:B130,"y")/COUNTA(B125:B130)</f>
        <v>0.5</v>
      </c>
      <c r="H16" s="3">
        <f>IF(G16&gt;=75%,3,IF(G16&gt;=50%,2,IF(G16&gt;0,1,0)))</f>
        <v>2</v>
      </c>
      <c r="I16" s="3" t="str">
        <f t="shared" si="1"/>
        <v>Moderate</v>
      </c>
    </row>
    <row r="17" spans="1:9" ht="32" x14ac:dyDescent="0.2">
      <c r="A17" s="14" t="s">
        <v>17</v>
      </c>
      <c r="B17" s="1" t="s">
        <v>143</v>
      </c>
      <c r="C17" s="16"/>
      <c r="F17" s="5">
        <v>5</v>
      </c>
      <c r="G17" s="73">
        <f>COUNTIF(B137:B142,"y")/COUNTA(B137:B142)</f>
        <v>1</v>
      </c>
      <c r="H17" s="5">
        <f>IF(G17&gt;=75%,3,IF(G17&gt;=50%,2,IF(G17&gt;0,1,0)))</f>
        <v>3</v>
      </c>
      <c r="I17" s="5" t="str">
        <f t="shared" si="1"/>
        <v>Strong</v>
      </c>
    </row>
    <row r="18" spans="1:9" ht="16" x14ac:dyDescent="0.2">
      <c r="A18" s="14" t="s">
        <v>18</v>
      </c>
      <c r="B18" s="1" t="s">
        <v>143</v>
      </c>
      <c r="C18" s="16"/>
      <c r="F18" s="83" t="s">
        <v>151</v>
      </c>
      <c r="G18" s="83" t="s">
        <v>4</v>
      </c>
      <c r="H18" s="84">
        <f>SUM(H13:H17)</f>
        <v>9</v>
      </c>
    </row>
    <row r="19" spans="1:9" ht="33" thickBot="1" x14ac:dyDescent="0.25">
      <c r="A19" s="17" t="s">
        <v>19</v>
      </c>
      <c r="B19" s="1" t="s">
        <v>143</v>
      </c>
      <c r="C19" s="16"/>
      <c r="F19" s="61" t="s">
        <v>1</v>
      </c>
      <c r="G19" s="60"/>
      <c r="H19" s="61"/>
      <c r="I19" s="61"/>
    </row>
    <row r="20" spans="1:9" ht="48" x14ac:dyDescent="0.2">
      <c r="A20" s="14" t="s">
        <v>20</v>
      </c>
      <c r="B20" s="1" t="s">
        <v>143</v>
      </c>
      <c r="C20" s="16"/>
      <c r="F20" s="3">
        <v>6</v>
      </c>
      <c r="G20" s="4">
        <f>COUNTIF(B149:B157,"y")/COUNTA(B149:B157)</f>
        <v>1</v>
      </c>
      <c r="H20" s="3">
        <f>IF(G20&gt;=75%,3,IF(G20&gt;=50%,2,IF(G20&gt;0,1,0)))</f>
        <v>3</v>
      </c>
      <c r="I20" s="3" t="str">
        <f>IF(G20&gt;=75%,"Strong",IF(G20&gt;=50%,"Moderate",IF(G20&gt;0,"Weak","None")))</f>
        <v>Strong</v>
      </c>
    </row>
    <row r="21" spans="1:9" ht="32" x14ac:dyDescent="0.2">
      <c r="A21" s="14" t="s">
        <v>21</v>
      </c>
      <c r="B21" s="1" t="s">
        <v>143</v>
      </c>
      <c r="C21" s="16"/>
      <c r="F21" s="3">
        <v>7</v>
      </c>
      <c r="G21" s="4">
        <f>COUNTIF(B161:B167,"y")/COUNTA(B161:B167)</f>
        <v>0.8571428571428571</v>
      </c>
      <c r="H21" s="3">
        <f>IF(G21&gt;=75%,3,IF(G21&gt;=50%,2,IF(G21&gt;0,1,0)))</f>
        <v>3</v>
      </c>
      <c r="I21" s="3" t="str">
        <f>IF(G21&gt;=75%,"Strong",IF(G21&gt;=50%,"Moderate",IF(G21&gt;0,"Weak","None")))</f>
        <v>Strong</v>
      </c>
    </row>
    <row r="22" spans="1:9" ht="32" x14ac:dyDescent="0.2">
      <c r="A22" s="17" t="s">
        <v>22</v>
      </c>
      <c r="B22" s="1" t="s">
        <v>143</v>
      </c>
      <c r="C22" s="16"/>
      <c r="F22" s="5">
        <v>8</v>
      </c>
      <c r="G22" s="73">
        <f>COUNTIF(B172:B177,"y")/COUNTA(B172:B177)</f>
        <v>1</v>
      </c>
      <c r="H22" s="5">
        <f>IF(G22&gt;=75%,3,IF(G22&gt;=50%,2,IF(G22&gt;0,1,0)))</f>
        <v>3</v>
      </c>
      <c r="I22" s="5" t="str">
        <f>IF(G22&gt;=75%,"Strong",IF(G22&gt;=50%,"Moderate",IF(G22&gt;0,"Weak","None")))</f>
        <v>Strong</v>
      </c>
    </row>
    <row r="23" spans="1:9" ht="32" x14ac:dyDescent="0.2">
      <c r="A23" s="17" t="s">
        <v>23</v>
      </c>
      <c r="B23" s="1" t="s">
        <v>143</v>
      </c>
      <c r="C23" s="16"/>
      <c r="F23" s="85" t="s">
        <v>1</v>
      </c>
      <c r="G23" s="83" t="s">
        <v>4</v>
      </c>
      <c r="H23" s="84">
        <f>SUM(H20:H22)</f>
        <v>9</v>
      </c>
    </row>
    <row r="24" spans="1:9" ht="32" x14ac:dyDescent="0.2">
      <c r="A24" s="17" t="s">
        <v>24</v>
      </c>
      <c r="B24" s="1" t="s">
        <v>143</v>
      </c>
      <c r="C24" s="16"/>
    </row>
    <row r="25" spans="1:9" ht="33" thickBot="1" x14ac:dyDescent="0.25">
      <c r="A25" s="17" t="s">
        <v>25</v>
      </c>
      <c r="B25" s="1" t="s">
        <v>143</v>
      </c>
      <c r="C25" s="16"/>
      <c r="F25" s="86" t="s">
        <v>2</v>
      </c>
      <c r="G25" s="67" t="s">
        <v>145</v>
      </c>
      <c r="H25" s="59" t="s">
        <v>146</v>
      </c>
      <c r="I25" s="68" t="s">
        <v>147</v>
      </c>
    </row>
    <row r="26" spans="1:9" ht="32" x14ac:dyDescent="0.2">
      <c r="A26" s="17" t="s">
        <v>26</v>
      </c>
      <c r="B26" s="1" t="s">
        <v>143</v>
      </c>
      <c r="C26" s="16"/>
      <c r="F26" s="3">
        <v>9</v>
      </c>
      <c r="G26" s="4">
        <f>COUNTIF(B184:B192,"y")/COUNTA(B184:B192)</f>
        <v>1</v>
      </c>
      <c r="H26" s="3">
        <f>IF(G26&gt;=75%,3,IF(G26&gt;=50%,2,IF(G26&gt;0,1,0)))</f>
        <v>3</v>
      </c>
      <c r="I26" s="6" t="str">
        <f>IF(G26&gt;=75%,"Strong",IF(G26&gt;=50%,"Moderate",IF(G26&gt;0,"Weak","None")))</f>
        <v>Strong</v>
      </c>
    </row>
    <row r="27" spans="1:9" ht="32" x14ac:dyDescent="0.2">
      <c r="A27" s="14" t="s">
        <v>27</v>
      </c>
      <c r="B27" s="1" t="s">
        <v>143</v>
      </c>
      <c r="C27" s="16"/>
      <c r="F27" s="3">
        <v>10</v>
      </c>
      <c r="G27" s="4">
        <f>COUNTIF(B198:B206,"y")/COUNTA(B198:B206)</f>
        <v>1</v>
      </c>
      <c r="H27" s="3">
        <f t="shared" ref="H27:H34" si="3">IF(G27&gt;=75%,3,IF(G27&gt;=50%,2,IF(G27&gt;0,1,0)))</f>
        <v>3</v>
      </c>
      <c r="I27" s="3" t="str">
        <f t="shared" ref="I27:I34" si="4">IF(G27&gt;=75%,"Strong",IF(G27&gt;=50%,"Moderate",IF(G27&gt;0,"Weak","None")))</f>
        <v>Strong</v>
      </c>
    </row>
    <row r="28" spans="1:9" ht="48" x14ac:dyDescent="0.2">
      <c r="A28" s="14" t="s">
        <v>28</v>
      </c>
      <c r="B28" s="1" t="s">
        <v>143</v>
      </c>
      <c r="C28" s="16"/>
      <c r="F28" s="3">
        <v>11</v>
      </c>
      <c r="G28" s="4">
        <f>COUNTIF(B211:B223,"y")/COUNTA(B211:B223)</f>
        <v>1</v>
      </c>
      <c r="H28" s="3">
        <f t="shared" si="3"/>
        <v>3</v>
      </c>
      <c r="I28" s="3" t="str">
        <f t="shared" si="4"/>
        <v>Strong</v>
      </c>
    </row>
    <row r="29" spans="1:9" x14ac:dyDescent="0.2">
      <c r="A29" s="18"/>
      <c r="B29" s="9"/>
      <c r="C29" s="9"/>
      <c r="F29" s="3">
        <v>12</v>
      </c>
      <c r="G29" s="4">
        <f>COUNTIF(B228:B233,"y")/COUNTA(B228:B233)</f>
        <v>1</v>
      </c>
      <c r="H29" s="3">
        <f t="shared" si="3"/>
        <v>3</v>
      </c>
      <c r="I29" s="3" t="str">
        <f t="shared" si="4"/>
        <v>Strong</v>
      </c>
    </row>
    <row r="30" spans="1:9" ht="33" customHeight="1" x14ac:dyDescent="0.2">
      <c r="A30" s="180" t="s">
        <v>141</v>
      </c>
      <c r="B30" s="180"/>
      <c r="C30" s="180"/>
      <c r="F30" s="3">
        <v>13</v>
      </c>
      <c r="G30" s="4">
        <f>COUNTIF(B238:B245,"y")/COUNTA(B238:B245)</f>
        <v>1</v>
      </c>
      <c r="H30" s="3">
        <f t="shared" si="3"/>
        <v>3</v>
      </c>
      <c r="I30" s="3" t="str">
        <f t="shared" si="4"/>
        <v>Strong</v>
      </c>
    </row>
    <row r="31" spans="1:9" ht="16" x14ac:dyDescent="0.2">
      <c r="A31" s="62"/>
      <c r="B31" s="9"/>
      <c r="C31" s="9"/>
      <c r="F31" s="3">
        <v>14</v>
      </c>
      <c r="G31" s="4">
        <f>COUNTIF(B250:B258,"y")/COUNTA(B250:B258)</f>
        <v>1</v>
      </c>
      <c r="H31" s="3">
        <f t="shared" si="3"/>
        <v>3</v>
      </c>
      <c r="I31" s="3" t="str">
        <f t="shared" si="4"/>
        <v>Strong</v>
      </c>
    </row>
    <row r="32" spans="1:9" ht="17" x14ac:dyDescent="0.2">
      <c r="A32" s="19" t="s">
        <v>13</v>
      </c>
      <c r="B32" s="12" t="s">
        <v>14</v>
      </c>
      <c r="C32" s="13"/>
      <c r="F32" s="3">
        <v>15</v>
      </c>
      <c r="G32" s="4">
        <f>COUNTIF(B263:B267,"y")/COUNTA(B263:B267)</f>
        <v>1</v>
      </c>
      <c r="H32" s="3">
        <f t="shared" si="3"/>
        <v>3</v>
      </c>
      <c r="I32" s="3" t="str">
        <f t="shared" si="4"/>
        <v>Strong</v>
      </c>
    </row>
    <row r="33" spans="1:10" ht="16" x14ac:dyDescent="0.2">
      <c r="A33" s="14" t="s">
        <v>29</v>
      </c>
      <c r="B33" s="1" t="s">
        <v>143</v>
      </c>
      <c r="C33" s="16"/>
      <c r="F33" s="3">
        <v>16</v>
      </c>
      <c r="G33" s="4">
        <f>COUNTIF(B272:B276,"y")/COUNTA(B272:B276)</f>
        <v>1</v>
      </c>
      <c r="H33" s="3">
        <f t="shared" si="3"/>
        <v>3</v>
      </c>
      <c r="I33" s="3" t="str">
        <f t="shared" si="4"/>
        <v>Strong</v>
      </c>
    </row>
    <row r="34" spans="1:10" ht="32" x14ac:dyDescent="0.2">
      <c r="A34" s="14" t="s">
        <v>30</v>
      </c>
      <c r="B34" s="1" t="s">
        <v>143</v>
      </c>
      <c r="C34" s="16"/>
      <c r="F34" s="3">
        <v>17</v>
      </c>
      <c r="G34" s="4">
        <f>COUNTIF(B281:B287,"y")/COUNTA(B281:B287)</f>
        <v>1</v>
      </c>
      <c r="H34" s="3">
        <f t="shared" si="3"/>
        <v>3</v>
      </c>
      <c r="I34" s="3" t="str">
        <f t="shared" si="4"/>
        <v>Strong</v>
      </c>
    </row>
    <row r="35" spans="1:10" ht="48" x14ac:dyDescent="0.2">
      <c r="A35" s="14" t="s">
        <v>31</v>
      </c>
      <c r="B35" s="1" t="s">
        <v>143</v>
      </c>
      <c r="C35" s="16"/>
      <c r="F35" s="87" t="s">
        <v>2</v>
      </c>
      <c r="G35" s="88" t="s">
        <v>4</v>
      </c>
      <c r="H35" s="88">
        <f>SUM(H26:H34)</f>
        <v>27</v>
      </c>
      <c r="I35" s="88" t="s">
        <v>153</v>
      </c>
      <c r="J35" s="88">
        <f>H35*2</f>
        <v>54</v>
      </c>
    </row>
    <row r="36" spans="1:10" ht="33" thickBot="1" x14ac:dyDescent="0.25">
      <c r="A36" s="14" t="s">
        <v>32</v>
      </c>
      <c r="B36" s="1" t="s">
        <v>143</v>
      </c>
      <c r="C36" s="16"/>
      <c r="F36" s="89" t="s">
        <v>3</v>
      </c>
      <c r="G36" s="67" t="s">
        <v>145</v>
      </c>
      <c r="H36" s="59" t="s">
        <v>146</v>
      </c>
      <c r="I36" s="68" t="s">
        <v>147</v>
      </c>
    </row>
    <row r="37" spans="1:10" ht="48" x14ac:dyDescent="0.2">
      <c r="A37" s="14" t="s">
        <v>33</v>
      </c>
      <c r="B37" s="1" t="s">
        <v>143</v>
      </c>
      <c r="C37" s="16"/>
      <c r="F37" s="3">
        <v>18</v>
      </c>
      <c r="G37" s="4">
        <f>COUNTIF(B295:B299,"y")/COUNTA(B295:B299)</f>
        <v>1</v>
      </c>
      <c r="H37" s="3">
        <f>IF(G37&gt;=75%,3,IF(G37&gt;=50%,2,IF(G37&gt;0,1,0)))</f>
        <v>3</v>
      </c>
      <c r="I37" s="3" t="str">
        <f>IF(G37&gt;=75%,"Strong",IF(G37&gt;=50%,"Moderate",IF(G37&gt;0,"Weak","None")))</f>
        <v>Strong</v>
      </c>
    </row>
    <row r="38" spans="1:10" ht="16" thickBot="1" x14ac:dyDescent="0.25">
      <c r="A38" s="7"/>
      <c r="B38" s="9"/>
      <c r="C38" s="9"/>
      <c r="F38" s="61" t="s">
        <v>154</v>
      </c>
      <c r="G38" s="61"/>
      <c r="H38" s="61"/>
      <c r="I38" s="61"/>
    </row>
    <row r="39" spans="1:10" ht="27" customHeight="1" x14ac:dyDescent="0.2">
      <c r="A39" s="180" t="s">
        <v>34</v>
      </c>
      <c r="B39" s="180"/>
      <c r="C39" s="180"/>
      <c r="F39" s="5">
        <v>19</v>
      </c>
      <c r="G39" s="4">
        <f>COUNTIF(B308:B314,"y")/COUNTA(B308:B314)</f>
        <v>1</v>
      </c>
      <c r="H39" s="5">
        <f>IF(G39&gt;=75%,3,IF(G39&gt;=50%,2,IF(G39&gt;0,1,0)))</f>
        <v>3</v>
      </c>
      <c r="I39" s="5" t="str">
        <f>IF(G39&gt;=75%,"Strong",IF(G39&gt;=50%,"Moderate",IF(G39&gt;0,"Weak","None")))</f>
        <v>Strong</v>
      </c>
    </row>
    <row r="40" spans="1:10" x14ac:dyDescent="0.2">
      <c r="A40" s="20"/>
      <c r="B40" s="9"/>
      <c r="C40" s="9"/>
      <c r="F40" s="75" t="s">
        <v>155</v>
      </c>
      <c r="G40" s="75"/>
      <c r="H40" s="75">
        <f>H18+H39+H37+J35+H23</f>
        <v>78</v>
      </c>
    </row>
    <row r="41" spans="1:10" ht="17" x14ac:dyDescent="0.2">
      <c r="A41" s="21" t="s">
        <v>13</v>
      </c>
      <c r="B41" s="12" t="s">
        <v>14</v>
      </c>
      <c r="C41" s="13"/>
    </row>
    <row r="42" spans="1:10" ht="32" x14ac:dyDescent="0.2">
      <c r="A42" s="22" t="s">
        <v>35</v>
      </c>
      <c r="B42" s="1" t="s">
        <v>143</v>
      </c>
      <c r="C42" s="16"/>
    </row>
    <row r="43" spans="1:10" ht="16" x14ac:dyDescent="0.2">
      <c r="A43" s="22" t="s">
        <v>36</v>
      </c>
      <c r="B43" s="1" t="s">
        <v>143</v>
      </c>
      <c r="C43" s="16"/>
    </row>
    <row r="44" spans="1:10" ht="32" x14ac:dyDescent="0.2">
      <c r="A44" s="22" t="s">
        <v>37</v>
      </c>
      <c r="B44" s="1" t="s">
        <v>143</v>
      </c>
      <c r="C44" s="16"/>
    </row>
    <row r="45" spans="1:10" ht="32" x14ac:dyDescent="0.2">
      <c r="A45" s="22" t="s">
        <v>38</v>
      </c>
      <c r="B45" s="1" t="s">
        <v>143</v>
      </c>
      <c r="C45" s="16"/>
    </row>
    <row r="46" spans="1:10" ht="48" x14ac:dyDescent="0.2">
      <c r="A46" s="22" t="s">
        <v>39</v>
      </c>
      <c r="B46" s="1" t="s">
        <v>143</v>
      </c>
      <c r="C46" s="16"/>
    </row>
    <row r="47" spans="1:10" x14ac:dyDescent="0.2">
      <c r="A47" s="23"/>
      <c r="B47" s="9"/>
      <c r="C47" s="9"/>
    </row>
    <row r="48" spans="1:10" ht="41.25" customHeight="1" x14ac:dyDescent="0.2">
      <c r="A48" s="180" t="s">
        <v>40</v>
      </c>
      <c r="B48" s="180"/>
      <c r="C48" s="180"/>
    </row>
    <row r="49" spans="1:3" x14ac:dyDescent="0.2">
      <c r="A49" s="20"/>
      <c r="B49" s="9"/>
      <c r="C49" s="9"/>
    </row>
    <row r="50" spans="1:3" ht="17" x14ac:dyDescent="0.2">
      <c r="A50" s="21" t="s">
        <v>13</v>
      </c>
      <c r="B50" s="12" t="s">
        <v>14</v>
      </c>
      <c r="C50" s="13"/>
    </row>
    <row r="51" spans="1:3" ht="32" x14ac:dyDescent="0.2">
      <c r="A51" s="22" t="s">
        <v>41</v>
      </c>
      <c r="B51" s="1" t="s">
        <v>143</v>
      </c>
      <c r="C51" s="16"/>
    </row>
    <row r="52" spans="1:3" ht="64" x14ac:dyDescent="0.2">
      <c r="A52" s="22" t="s">
        <v>42</v>
      </c>
      <c r="B52" s="1" t="s">
        <v>143</v>
      </c>
      <c r="C52" s="16"/>
    </row>
    <row r="53" spans="1:3" ht="64" x14ac:dyDescent="0.2">
      <c r="A53" s="22" t="s">
        <v>43</v>
      </c>
      <c r="B53" s="1" t="s">
        <v>143</v>
      </c>
      <c r="C53" s="16"/>
    </row>
    <row r="54" spans="1:3" ht="64" x14ac:dyDescent="0.2">
      <c r="A54" s="22" t="s">
        <v>44</v>
      </c>
      <c r="B54" s="1" t="s">
        <v>143</v>
      </c>
      <c r="C54" s="16"/>
    </row>
    <row r="55" spans="1:3" ht="64" x14ac:dyDescent="0.2">
      <c r="A55" s="22" t="s">
        <v>45</v>
      </c>
      <c r="B55" s="1" t="s">
        <v>143</v>
      </c>
      <c r="C55" s="16"/>
    </row>
    <row r="56" spans="1:3" ht="48" x14ac:dyDescent="0.2">
      <c r="A56" s="22" t="s">
        <v>46</v>
      </c>
      <c r="B56" s="1" t="s">
        <v>143</v>
      </c>
      <c r="C56" s="16"/>
    </row>
    <row r="57" spans="1:3" ht="32" x14ac:dyDescent="0.2">
      <c r="A57" s="22" t="s">
        <v>47</v>
      </c>
      <c r="B57" s="1" t="s">
        <v>143</v>
      </c>
      <c r="C57" s="16"/>
    </row>
    <row r="58" spans="1:3" ht="48" x14ac:dyDescent="0.2">
      <c r="A58" s="22" t="s">
        <v>48</v>
      </c>
      <c r="B58" s="1" t="s">
        <v>143</v>
      </c>
      <c r="C58" s="16"/>
    </row>
    <row r="59" spans="1:3" ht="16" thickBot="1" x14ac:dyDescent="0.25">
      <c r="A59" s="7"/>
      <c r="B59" s="9"/>
      <c r="C59" s="9"/>
    </row>
    <row r="60" spans="1:3" ht="21" customHeight="1" thickBot="1" x14ac:dyDescent="0.25">
      <c r="A60" s="183" t="s">
        <v>49</v>
      </c>
      <c r="B60" s="184"/>
      <c r="C60" s="185"/>
    </row>
    <row r="61" spans="1:3" x14ac:dyDescent="0.2">
      <c r="A61" s="24"/>
      <c r="C61" s="2"/>
    </row>
    <row r="62" spans="1:3" ht="20" x14ac:dyDescent="0.2">
      <c r="A62" s="190" t="s">
        <v>50</v>
      </c>
      <c r="B62" s="191"/>
      <c r="C62" s="192"/>
    </row>
    <row r="64" spans="1:3" ht="42.75" customHeight="1" x14ac:dyDescent="0.2">
      <c r="A64" s="193" t="s">
        <v>51</v>
      </c>
      <c r="B64" s="193"/>
      <c r="C64" s="193"/>
    </row>
    <row r="65" spans="1:3" x14ac:dyDescent="0.2">
      <c r="B65" s="9"/>
      <c r="C65" s="9"/>
    </row>
    <row r="66" spans="1:3" ht="16" x14ac:dyDescent="0.2">
      <c r="A66" s="25" t="s">
        <v>13</v>
      </c>
      <c r="B66" s="12" t="s">
        <v>14</v>
      </c>
      <c r="C66" s="26"/>
    </row>
    <row r="67" spans="1:3" ht="98" x14ac:dyDescent="0.2">
      <c r="A67" s="22" t="s">
        <v>52</v>
      </c>
      <c r="B67" s="1" t="s">
        <v>268</v>
      </c>
      <c r="C67" s="16"/>
    </row>
    <row r="68" spans="1:3" ht="48" x14ac:dyDescent="0.2">
      <c r="A68" s="22" t="s">
        <v>53</v>
      </c>
      <c r="B68" s="1" t="s">
        <v>268</v>
      </c>
      <c r="C68" s="16"/>
    </row>
    <row r="69" spans="1:3" ht="48" x14ac:dyDescent="0.2">
      <c r="A69" s="22" t="s">
        <v>54</v>
      </c>
      <c r="B69" s="1" t="s">
        <v>268</v>
      </c>
      <c r="C69" s="16"/>
    </row>
    <row r="70" spans="1:3" ht="32" x14ac:dyDescent="0.2">
      <c r="A70" s="22" t="s">
        <v>55</v>
      </c>
      <c r="B70" s="1" t="s">
        <v>268</v>
      </c>
      <c r="C70" s="16"/>
    </row>
    <row r="71" spans="1:3" ht="32" x14ac:dyDescent="0.2">
      <c r="A71" s="22" t="s">
        <v>56</v>
      </c>
      <c r="B71" s="1" t="s">
        <v>268</v>
      </c>
      <c r="C71" s="16"/>
    </row>
    <row r="72" spans="1:3" ht="112" x14ac:dyDescent="0.2">
      <c r="A72" s="27" t="s">
        <v>57</v>
      </c>
      <c r="B72" s="1" t="s">
        <v>268</v>
      </c>
      <c r="C72" s="16"/>
    </row>
    <row r="73" spans="1:3" ht="48" x14ac:dyDescent="0.2">
      <c r="A73" s="27" t="s">
        <v>58</v>
      </c>
      <c r="B73" s="1" t="s">
        <v>268</v>
      </c>
      <c r="C73" s="16"/>
    </row>
    <row r="74" spans="1:3" ht="48" x14ac:dyDescent="0.2">
      <c r="A74" s="27" t="s">
        <v>59</v>
      </c>
      <c r="B74" s="1" t="s">
        <v>268</v>
      </c>
      <c r="C74" s="16"/>
    </row>
    <row r="75" spans="1:3" ht="82" x14ac:dyDescent="0.2">
      <c r="A75" s="27" t="s">
        <v>60</v>
      </c>
      <c r="B75" s="1" t="s">
        <v>268</v>
      </c>
      <c r="C75" s="16"/>
    </row>
    <row r="76" spans="1:3" ht="64" x14ac:dyDescent="0.2">
      <c r="A76" s="27" t="s">
        <v>61</v>
      </c>
      <c r="B76" s="1" t="s">
        <v>268</v>
      </c>
      <c r="C76" s="16"/>
    </row>
    <row r="77" spans="1:3" ht="48" x14ac:dyDescent="0.2">
      <c r="A77" s="17" t="s">
        <v>62</v>
      </c>
      <c r="B77" s="1" t="s">
        <v>268</v>
      </c>
      <c r="C77" s="16"/>
    </row>
    <row r="78" spans="1:3" ht="48" x14ac:dyDescent="0.2">
      <c r="A78" s="17" t="s">
        <v>63</v>
      </c>
      <c r="B78" s="1" t="s">
        <v>268</v>
      </c>
      <c r="C78" s="16"/>
    </row>
    <row r="79" spans="1:3" ht="64" x14ac:dyDescent="0.2">
      <c r="A79" s="17" t="s">
        <v>64</v>
      </c>
      <c r="B79" s="1" t="s">
        <v>268</v>
      </c>
      <c r="C79" s="16"/>
    </row>
    <row r="80" spans="1:3" x14ac:dyDescent="0.2">
      <c r="A80" s="7"/>
      <c r="B80" s="90"/>
      <c r="C80" s="9"/>
    </row>
    <row r="81" spans="1:3" x14ac:dyDescent="0.2">
      <c r="A81" s="28" t="s">
        <v>65</v>
      </c>
      <c r="B81" s="90"/>
      <c r="C81" s="9"/>
    </row>
    <row r="82" spans="1:3" ht="77" x14ac:dyDescent="0.2">
      <c r="A82" s="7" t="s">
        <v>66</v>
      </c>
      <c r="B82" s="9"/>
      <c r="C82" s="9"/>
    </row>
    <row r="83" spans="1:3" x14ac:dyDescent="0.2">
      <c r="A83" s="7"/>
      <c r="B83" s="9"/>
      <c r="C83" s="9"/>
    </row>
    <row r="84" spans="1:3" ht="49.5" customHeight="1" x14ac:dyDescent="0.2">
      <c r="A84" s="180" t="s">
        <v>67</v>
      </c>
      <c r="B84" s="180"/>
      <c r="C84" s="180"/>
    </row>
    <row r="85" spans="1:3" ht="16" x14ac:dyDescent="0.2">
      <c r="A85" s="29"/>
      <c r="B85" s="9"/>
      <c r="C85" s="9"/>
    </row>
    <row r="86" spans="1:3" ht="16" x14ac:dyDescent="0.2">
      <c r="A86" s="30" t="s">
        <v>13</v>
      </c>
      <c r="B86" s="12" t="s">
        <v>14</v>
      </c>
      <c r="C86" s="26"/>
    </row>
    <row r="87" spans="1:3" ht="130" x14ac:dyDescent="0.2">
      <c r="A87" s="14" t="s">
        <v>68</v>
      </c>
      <c r="B87" s="1" t="s">
        <v>268</v>
      </c>
      <c r="C87" s="16"/>
    </row>
    <row r="88" spans="1:3" ht="112" x14ac:dyDescent="0.2">
      <c r="A88" s="14" t="s">
        <v>69</v>
      </c>
      <c r="B88" s="1" t="s">
        <v>143</v>
      </c>
      <c r="C88" s="16"/>
    </row>
    <row r="89" spans="1:3" ht="80" x14ac:dyDescent="0.2">
      <c r="A89" s="17" t="s">
        <v>70</v>
      </c>
      <c r="B89" s="1" t="s">
        <v>143</v>
      </c>
      <c r="C89" s="16"/>
    </row>
    <row r="90" spans="1:3" ht="64" x14ac:dyDescent="0.2">
      <c r="A90" s="14" t="s">
        <v>71</v>
      </c>
      <c r="B90" s="1" t="s">
        <v>268</v>
      </c>
      <c r="C90" s="16"/>
    </row>
    <row r="91" spans="1:3" ht="82" x14ac:dyDescent="0.2">
      <c r="A91" s="14" t="s">
        <v>72</v>
      </c>
      <c r="B91" s="1" t="s">
        <v>268</v>
      </c>
      <c r="C91" s="16"/>
    </row>
    <row r="92" spans="1:3" ht="64" x14ac:dyDescent="0.2">
      <c r="A92" s="17" t="s">
        <v>73</v>
      </c>
      <c r="B92" s="1" t="s">
        <v>268</v>
      </c>
      <c r="C92" s="16"/>
    </row>
    <row r="93" spans="1:3" ht="82" x14ac:dyDescent="0.2">
      <c r="A93" s="17" t="s">
        <v>74</v>
      </c>
      <c r="B93" s="1" t="s">
        <v>143</v>
      </c>
      <c r="C93" s="16"/>
    </row>
    <row r="94" spans="1:3" ht="64" x14ac:dyDescent="0.2">
      <c r="A94" s="17" t="s">
        <v>75</v>
      </c>
      <c r="B94" s="1" t="s">
        <v>143</v>
      </c>
      <c r="C94" s="16"/>
    </row>
    <row r="95" spans="1:3" ht="48" x14ac:dyDescent="0.2">
      <c r="A95" s="14" t="s">
        <v>76</v>
      </c>
      <c r="B95" s="1" t="s">
        <v>268</v>
      </c>
      <c r="C95" s="16"/>
    </row>
    <row r="96" spans="1:3" ht="114" x14ac:dyDescent="0.2">
      <c r="A96" s="14" t="s">
        <v>77</v>
      </c>
      <c r="B96" s="1" t="s">
        <v>143</v>
      </c>
      <c r="C96" s="16"/>
    </row>
    <row r="97" spans="1:3" ht="64" x14ac:dyDescent="0.2">
      <c r="A97" s="14" t="s">
        <v>78</v>
      </c>
      <c r="B97" s="1" t="s">
        <v>143</v>
      </c>
      <c r="C97" s="16"/>
    </row>
    <row r="98" spans="1:3" x14ac:dyDescent="0.2">
      <c r="A98" s="7"/>
      <c r="B98" s="9"/>
      <c r="C98" s="9"/>
    </row>
    <row r="99" spans="1:3" ht="38" x14ac:dyDescent="0.2">
      <c r="A99" s="31" t="s">
        <v>79</v>
      </c>
      <c r="B99" s="9"/>
      <c r="C99" s="9"/>
    </row>
    <row r="100" spans="1:3" ht="26" x14ac:dyDescent="0.2">
      <c r="A100" s="31" t="s">
        <v>80</v>
      </c>
      <c r="B100" s="9"/>
      <c r="C100" s="9"/>
    </row>
    <row r="101" spans="1:3" ht="26" x14ac:dyDescent="0.2">
      <c r="A101" s="31" t="s">
        <v>81</v>
      </c>
      <c r="B101" s="9"/>
      <c r="C101" s="9"/>
    </row>
    <row r="102" spans="1:3" ht="26" x14ac:dyDescent="0.2">
      <c r="A102" s="31" t="s">
        <v>82</v>
      </c>
      <c r="B102" s="9"/>
      <c r="C102" s="9"/>
    </row>
    <row r="103" spans="1:3" x14ac:dyDescent="0.2">
      <c r="A103" s="7"/>
      <c r="B103" s="9"/>
      <c r="C103" s="9"/>
    </row>
    <row r="104" spans="1:3" ht="51" customHeight="1" x14ac:dyDescent="0.2">
      <c r="A104" s="180" t="s">
        <v>83</v>
      </c>
      <c r="B104" s="180"/>
      <c r="C104" s="180"/>
    </row>
    <row r="105" spans="1:3" ht="16" x14ac:dyDescent="0.2">
      <c r="A105" s="32"/>
      <c r="B105" s="9"/>
      <c r="C105" s="9"/>
    </row>
    <row r="106" spans="1:3" ht="16" x14ac:dyDescent="0.2">
      <c r="A106" s="30" t="s">
        <v>13</v>
      </c>
      <c r="B106" s="12" t="s">
        <v>14</v>
      </c>
      <c r="C106" s="26"/>
    </row>
    <row r="107" spans="1:3" ht="112" x14ac:dyDescent="0.2">
      <c r="A107" s="14" t="s">
        <v>84</v>
      </c>
      <c r="B107" s="1" t="s">
        <v>268</v>
      </c>
      <c r="C107" s="16"/>
    </row>
    <row r="108" spans="1:3" ht="48" x14ac:dyDescent="0.2">
      <c r="A108" s="14" t="s">
        <v>85</v>
      </c>
      <c r="B108" s="1" t="s">
        <v>268</v>
      </c>
      <c r="C108" s="16"/>
    </row>
    <row r="109" spans="1:3" ht="32" x14ac:dyDescent="0.2">
      <c r="A109" s="14" t="s">
        <v>140</v>
      </c>
      <c r="B109" s="1" t="s">
        <v>143</v>
      </c>
      <c r="C109" s="16"/>
    </row>
    <row r="110" spans="1:3" ht="48" x14ac:dyDescent="0.2">
      <c r="A110" s="14" t="s">
        <v>86</v>
      </c>
      <c r="B110" s="1" t="s">
        <v>143</v>
      </c>
      <c r="C110" s="16"/>
    </row>
    <row r="111" spans="1:3" ht="64" x14ac:dyDescent="0.2">
      <c r="A111" s="14" t="s">
        <v>87</v>
      </c>
      <c r="B111" s="1" t="s">
        <v>268</v>
      </c>
      <c r="C111" s="16"/>
    </row>
    <row r="112" spans="1:3" ht="32" x14ac:dyDescent="0.2">
      <c r="A112" s="14" t="s">
        <v>88</v>
      </c>
      <c r="B112" s="1" t="s">
        <v>143</v>
      </c>
      <c r="C112" s="16"/>
    </row>
    <row r="113" spans="1:3" ht="48" x14ac:dyDescent="0.2">
      <c r="A113" s="14" t="s">
        <v>89</v>
      </c>
      <c r="B113" s="1" t="s">
        <v>143</v>
      </c>
      <c r="C113" s="16"/>
    </row>
    <row r="114" spans="1:3" ht="96" x14ac:dyDescent="0.2">
      <c r="A114" s="33" t="s">
        <v>90</v>
      </c>
      <c r="B114" s="1" t="s">
        <v>268</v>
      </c>
      <c r="C114" s="16"/>
    </row>
    <row r="115" spans="1:3" ht="48" x14ac:dyDescent="0.2">
      <c r="A115" s="33" t="s">
        <v>91</v>
      </c>
      <c r="B115" s="1" t="s">
        <v>143</v>
      </c>
      <c r="C115" s="16"/>
    </row>
    <row r="116" spans="1:3" ht="48" x14ac:dyDescent="0.2">
      <c r="A116" s="33" t="s">
        <v>92</v>
      </c>
      <c r="B116" s="1" t="s">
        <v>143</v>
      </c>
      <c r="C116" s="16"/>
    </row>
    <row r="117" spans="1:3" ht="64" x14ac:dyDescent="0.2">
      <c r="A117" s="27" t="s">
        <v>93</v>
      </c>
      <c r="B117" s="1" t="s">
        <v>268</v>
      </c>
      <c r="C117" s="16"/>
    </row>
    <row r="118" spans="1:3" ht="80" x14ac:dyDescent="0.2">
      <c r="A118" s="27" t="s">
        <v>94</v>
      </c>
      <c r="B118" s="1" t="s">
        <v>268</v>
      </c>
      <c r="C118" s="16"/>
    </row>
    <row r="119" spans="1:3" x14ac:dyDescent="0.2">
      <c r="A119" s="34"/>
      <c r="B119" s="90"/>
      <c r="C119" s="9"/>
    </row>
    <row r="120" spans="1:3" ht="26" x14ac:dyDescent="0.2">
      <c r="A120" s="35" t="s">
        <v>95</v>
      </c>
      <c r="B120" s="90"/>
      <c r="C120" s="9"/>
    </row>
    <row r="121" spans="1:3" x14ac:dyDescent="0.2">
      <c r="A121" s="34"/>
      <c r="B121" s="9"/>
      <c r="C121" s="9"/>
    </row>
    <row r="122" spans="1:3" ht="48" customHeight="1" x14ac:dyDescent="0.2">
      <c r="A122" s="180" t="s">
        <v>96</v>
      </c>
      <c r="B122" s="180"/>
      <c r="C122" s="180"/>
    </row>
    <row r="123" spans="1:3" x14ac:dyDescent="0.2">
      <c r="A123" s="7"/>
      <c r="B123" s="9"/>
      <c r="C123" s="9"/>
    </row>
    <row r="124" spans="1:3" ht="16" x14ac:dyDescent="0.2">
      <c r="A124" s="30" t="s">
        <v>13</v>
      </c>
      <c r="B124" s="12" t="s">
        <v>14</v>
      </c>
      <c r="C124" s="26"/>
    </row>
    <row r="125" spans="1:3" ht="98" x14ac:dyDescent="0.2">
      <c r="A125" s="17" t="s">
        <v>97</v>
      </c>
      <c r="B125" s="1" t="s">
        <v>143</v>
      </c>
      <c r="C125" s="16"/>
    </row>
    <row r="126" spans="1:3" ht="32" x14ac:dyDescent="0.2">
      <c r="A126" s="36" t="s">
        <v>98</v>
      </c>
      <c r="B126" s="1" t="s">
        <v>268</v>
      </c>
      <c r="C126" s="16"/>
    </row>
    <row r="127" spans="1:3" ht="64" x14ac:dyDescent="0.2">
      <c r="A127" s="14" t="s">
        <v>99</v>
      </c>
      <c r="B127" s="1" t="s">
        <v>143</v>
      </c>
      <c r="C127" s="16"/>
    </row>
    <row r="128" spans="1:3" ht="32" x14ac:dyDescent="0.2">
      <c r="A128" s="14" t="s">
        <v>100</v>
      </c>
      <c r="B128" s="1" t="s">
        <v>268</v>
      </c>
      <c r="C128" s="16"/>
    </row>
    <row r="129" spans="1:3" ht="48" x14ac:dyDescent="0.2">
      <c r="A129" s="17" t="s">
        <v>101</v>
      </c>
      <c r="B129" s="1" t="s">
        <v>143</v>
      </c>
      <c r="C129" s="16"/>
    </row>
    <row r="130" spans="1:3" ht="32" x14ac:dyDescent="0.2">
      <c r="A130" s="14" t="s">
        <v>102</v>
      </c>
      <c r="B130" s="1" t="s">
        <v>268</v>
      </c>
      <c r="C130" s="16"/>
    </row>
    <row r="131" spans="1:3" x14ac:dyDescent="0.2">
      <c r="A131" s="7"/>
      <c r="B131" s="9"/>
      <c r="C131" s="9"/>
    </row>
    <row r="132" spans="1:3" ht="62" x14ac:dyDescent="0.2">
      <c r="A132" s="31" t="s">
        <v>103</v>
      </c>
      <c r="B132" s="9"/>
      <c r="C132" s="9"/>
    </row>
    <row r="133" spans="1:3" x14ac:dyDescent="0.2">
      <c r="A133" s="7"/>
      <c r="B133" s="9"/>
      <c r="C133" s="9"/>
    </row>
    <row r="134" spans="1:3" ht="22.5" customHeight="1" x14ac:dyDescent="0.2">
      <c r="A134" s="180" t="s">
        <v>104</v>
      </c>
      <c r="B134" s="180"/>
      <c r="C134" s="180"/>
    </row>
    <row r="135" spans="1:3" x14ac:dyDescent="0.2">
      <c r="A135" s="7"/>
    </row>
    <row r="136" spans="1:3" ht="16" x14ac:dyDescent="0.2">
      <c r="A136" s="30" t="s">
        <v>13</v>
      </c>
      <c r="B136" s="12" t="s">
        <v>14</v>
      </c>
      <c r="C136" s="37"/>
    </row>
    <row r="137" spans="1:3" ht="16" x14ac:dyDescent="0.2">
      <c r="A137" s="17" t="s">
        <v>105</v>
      </c>
      <c r="B137" s="1" t="s">
        <v>143</v>
      </c>
      <c r="C137" s="16"/>
    </row>
    <row r="138" spans="1:3" ht="32" x14ac:dyDescent="0.2">
      <c r="A138" s="17" t="s">
        <v>106</v>
      </c>
      <c r="B138" s="1" t="s">
        <v>143</v>
      </c>
      <c r="C138" s="16"/>
    </row>
    <row r="139" spans="1:3" ht="48" x14ac:dyDescent="0.2">
      <c r="A139" s="17" t="s">
        <v>107</v>
      </c>
      <c r="B139" s="1" t="s">
        <v>143</v>
      </c>
      <c r="C139" s="16"/>
    </row>
    <row r="140" spans="1:3" ht="96" x14ac:dyDescent="0.2">
      <c r="A140" s="17" t="s">
        <v>108</v>
      </c>
      <c r="B140" s="1" t="s">
        <v>143</v>
      </c>
      <c r="C140" s="16"/>
    </row>
    <row r="141" spans="1:3" ht="96" x14ac:dyDescent="0.2">
      <c r="A141" s="17" t="s">
        <v>109</v>
      </c>
      <c r="B141" s="1" t="s">
        <v>143</v>
      </c>
      <c r="C141" s="16"/>
    </row>
    <row r="142" spans="1:3" ht="32" x14ac:dyDescent="0.2">
      <c r="A142" s="17" t="s">
        <v>110</v>
      </c>
      <c r="B142" s="1" t="s">
        <v>143</v>
      </c>
      <c r="C142" s="16"/>
    </row>
    <row r="143" spans="1:3" x14ac:dyDescent="0.2">
      <c r="A143" s="7"/>
    </row>
    <row r="144" spans="1:3" ht="20" x14ac:dyDescent="0.2">
      <c r="A144" s="190" t="s">
        <v>1</v>
      </c>
      <c r="B144" s="191"/>
      <c r="C144" s="192"/>
    </row>
    <row r="146" spans="1:3" ht="35.25" customHeight="1" x14ac:dyDescent="0.2">
      <c r="A146" s="180" t="s">
        <v>111</v>
      </c>
      <c r="B146" s="180"/>
      <c r="C146" s="180"/>
    </row>
    <row r="147" spans="1:3" ht="16" x14ac:dyDescent="0.2">
      <c r="A147" s="38"/>
    </row>
    <row r="148" spans="1:3" ht="16" x14ac:dyDescent="0.2">
      <c r="A148" s="39" t="s">
        <v>13</v>
      </c>
      <c r="B148" s="12" t="s">
        <v>14</v>
      </c>
      <c r="C148" s="37"/>
    </row>
    <row r="149" spans="1:3" ht="64" x14ac:dyDescent="0.2">
      <c r="A149" s="22" t="s">
        <v>112</v>
      </c>
      <c r="B149" s="1" t="s">
        <v>143</v>
      </c>
      <c r="C149" s="16"/>
    </row>
    <row r="150" spans="1:3" ht="48" x14ac:dyDescent="0.2">
      <c r="A150" s="22" t="s">
        <v>113</v>
      </c>
      <c r="B150" s="1" t="s">
        <v>143</v>
      </c>
      <c r="C150" s="16"/>
    </row>
    <row r="151" spans="1:3" ht="32" x14ac:dyDescent="0.2">
      <c r="A151" s="14" t="s">
        <v>114</v>
      </c>
      <c r="B151" s="1" t="s">
        <v>143</v>
      </c>
      <c r="C151" s="16"/>
    </row>
    <row r="152" spans="1:3" ht="32" x14ac:dyDescent="0.2">
      <c r="A152" s="14" t="s">
        <v>115</v>
      </c>
      <c r="B152" s="1" t="s">
        <v>143</v>
      </c>
      <c r="C152" s="16"/>
    </row>
    <row r="153" spans="1:3" ht="32" x14ac:dyDescent="0.2">
      <c r="A153" s="14" t="s">
        <v>116</v>
      </c>
      <c r="B153" s="1" t="s">
        <v>143</v>
      </c>
      <c r="C153" s="16"/>
    </row>
    <row r="154" spans="1:3" ht="80" x14ac:dyDescent="0.2">
      <c r="A154" s="17" t="s">
        <v>117</v>
      </c>
      <c r="B154" s="1" t="s">
        <v>143</v>
      </c>
      <c r="C154" s="16"/>
    </row>
    <row r="155" spans="1:3" ht="80" x14ac:dyDescent="0.2">
      <c r="A155" s="14" t="s">
        <v>118</v>
      </c>
      <c r="B155" s="1" t="s">
        <v>143</v>
      </c>
      <c r="C155" s="16"/>
    </row>
    <row r="156" spans="1:3" ht="64" x14ac:dyDescent="0.2">
      <c r="A156" s="14" t="s">
        <v>119</v>
      </c>
      <c r="B156" s="1" t="s">
        <v>143</v>
      </c>
      <c r="C156" s="16"/>
    </row>
    <row r="157" spans="1:3" ht="16" x14ac:dyDescent="0.2">
      <c r="A157" s="14" t="s">
        <v>120</v>
      </c>
      <c r="B157" s="1" t="s">
        <v>143</v>
      </c>
      <c r="C157" s="16"/>
    </row>
    <row r="158" spans="1:3" x14ac:dyDescent="0.2">
      <c r="A158" s="7"/>
    </row>
    <row r="159" spans="1:3" ht="37.5" customHeight="1" x14ac:dyDescent="0.2">
      <c r="A159" s="180" t="s">
        <v>121</v>
      </c>
      <c r="B159" s="180"/>
      <c r="C159" s="180"/>
    </row>
    <row r="160" spans="1:3" x14ac:dyDescent="0.2">
      <c r="A160" s="7"/>
    </row>
    <row r="161" spans="1:3" ht="16" x14ac:dyDescent="0.2">
      <c r="A161" s="30" t="s">
        <v>13</v>
      </c>
      <c r="B161" s="12" t="s">
        <v>14</v>
      </c>
      <c r="C161" s="40"/>
    </row>
    <row r="162" spans="1:3" ht="48" x14ac:dyDescent="0.2">
      <c r="A162" s="17" t="s">
        <v>122</v>
      </c>
      <c r="B162" s="1" t="s">
        <v>143</v>
      </c>
      <c r="C162" s="15"/>
    </row>
    <row r="163" spans="1:3" ht="64" x14ac:dyDescent="0.2">
      <c r="A163" s="17" t="s">
        <v>123</v>
      </c>
      <c r="B163" s="1" t="s">
        <v>143</v>
      </c>
      <c r="C163" s="15"/>
    </row>
    <row r="164" spans="1:3" ht="32" x14ac:dyDescent="0.2">
      <c r="A164" s="27" t="s">
        <v>124</v>
      </c>
      <c r="B164" s="1" t="s">
        <v>143</v>
      </c>
      <c r="C164" s="15"/>
    </row>
    <row r="165" spans="1:3" ht="80" x14ac:dyDescent="0.2">
      <c r="A165" s="17" t="s">
        <v>125</v>
      </c>
      <c r="B165" s="1" t="s">
        <v>143</v>
      </c>
      <c r="C165" s="15"/>
    </row>
    <row r="166" spans="1:3" ht="48" x14ac:dyDescent="0.2">
      <c r="A166" s="17" t="s">
        <v>126</v>
      </c>
      <c r="B166" s="1" t="s">
        <v>143</v>
      </c>
      <c r="C166" s="15"/>
    </row>
    <row r="167" spans="1:3" ht="64" x14ac:dyDescent="0.2">
      <c r="A167" s="17" t="s">
        <v>127</v>
      </c>
      <c r="B167" s="1" t="s">
        <v>143</v>
      </c>
      <c r="C167" s="15"/>
    </row>
    <row r="168" spans="1:3" x14ac:dyDescent="0.2">
      <c r="A168" s="7"/>
    </row>
    <row r="169" spans="1:3" ht="36.75" customHeight="1" x14ac:dyDescent="0.2">
      <c r="A169" s="180" t="s">
        <v>128</v>
      </c>
      <c r="B169" s="180"/>
      <c r="C169" s="180"/>
    </row>
    <row r="170" spans="1:3" x14ac:dyDescent="0.2">
      <c r="A170" s="7"/>
    </row>
    <row r="171" spans="1:3" ht="16" x14ac:dyDescent="0.2">
      <c r="A171" s="39" t="s">
        <v>13</v>
      </c>
      <c r="B171" s="12" t="s">
        <v>14</v>
      </c>
      <c r="C171" s="40"/>
    </row>
    <row r="172" spans="1:3" ht="32" x14ac:dyDescent="0.2">
      <c r="A172" s="17" t="s">
        <v>129</v>
      </c>
      <c r="B172" s="1" t="s">
        <v>143</v>
      </c>
      <c r="C172" s="16"/>
    </row>
    <row r="173" spans="1:3" ht="16" x14ac:dyDescent="0.2">
      <c r="A173" s="17" t="s">
        <v>130</v>
      </c>
      <c r="B173" s="1" t="s">
        <v>143</v>
      </c>
      <c r="C173" s="16"/>
    </row>
    <row r="174" spans="1:3" ht="32" x14ac:dyDescent="0.2">
      <c r="A174" s="17" t="s">
        <v>131</v>
      </c>
      <c r="B174" s="1" t="s">
        <v>143</v>
      </c>
      <c r="C174" s="16"/>
    </row>
    <row r="175" spans="1:3" ht="32" x14ac:dyDescent="0.2">
      <c r="A175" s="17" t="s">
        <v>132</v>
      </c>
      <c r="B175" s="1" t="s">
        <v>143</v>
      </c>
      <c r="C175" s="16"/>
    </row>
    <row r="176" spans="1:3" ht="32" x14ac:dyDescent="0.2">
      <c r="A176" s="17" t="s">
        <v>133</v>
      </c>
      <c r="B176" s="1" t="s">
        <v>143</v>
      </c>
      <c r="C176" s="16"/>
    </row>
    <row r="177" spans="1:3" ht="32" x14ac:dyDescent="0.2">
      <c r="A177" s="17" t="s">
        <v>134</v>
      </c>
      <c r="B177" s="1" t="s">
        <v>143</v>
      </c>
      <c r="C177" s="16"/>
    </row>
    <row r="179" spans="1:3" ht="20" x14ac:dyDescent="0.2">
      <c r="A179" s="194" t="s">
        <v>156</v>
      </c>
      <c r="B179" s="195"/>
      <c r="C179" s="196"/>
    </row>
    <row r="181" spans="1:3" ht="20.25" customHeight="1" x14ac:dyDescent="0.2">
      <c r="A181" s="197" t="s">
        <v>157</v>
      </c>
      <c r="B181" s="197"/>
      <c r="C181" s="197"/>
    </row>
    <row r="183" spans="1:3" x14ac:dyDescent="0.2">
      <c r="A183" s="91" t="s">
        <v>13</v>
      </c>
      <c r="B183" s="92" t="s">
        <v>14</v>
      </c>
      <c r="C183" s="15"/>
    </row>
    <row r="184" spans="1:3" ht="64" x14ac:dyDescent="0.2">
      <c r="A184" s="14" t="s">
        <v>158</v>
      </c>
      <c r="B184" s="1" t="s">
        <v>143</v>
      </c>
      <c r="C184" s="15"/>
    </row>
    <row r="185" spans="1:3" ht="48" x14ac:dyDescent="0.2">
      <c r="A185" s="14" t="s">
        <v>159</v>
      </c>
      <c r="B185" s="1" t="s">
        <v>143</v>
      </c>
      <c r="C185" s="15"/>
    </row>
    <row r="186" spans="1:3" ht="32" x14ac:dyDescent="0.2">
      <c r="A186" s="14" t="s">
        <v>160</v>
      </c>
      <c r="B186" s="1" t="s">
        <v>143</v>
      </c>
      <c r="C186" s="15"/>
    </row>
    <row r="187" spans="1:3" ht="32" x14ac:dyDescent="0.2">
      <c r="A187" s="14" t="s">
        <v>161</v>
      </c>
      <c r="B187" s="1" t="s">
        <v>143</v>
      </c>
      <c r="C187" s="15"/>
    </row>
    <row r="188" spans="1:3" ht="64" x14ac:dyDescent="0.2">
      <c r="A188" s="14" t="s">
        <v>162</v>
      </c>
      <c r="B188" s="1" t="s">
        <v>143</v>
      </c>
      <c r="C188" s="15"/>
    </row>
    <row r="189" spans="1:3" ht="16" x14ac:dyDescent="0.2">
      <c r="A189" s="14" t="s">
        <v>163</v>
      </c>
      <c r="B189" s="1" t="s">
        <v>143</v>
      </c>
      <c r="C189" s="15"/>
    </row>
    <row r="190" spans="1:3" ht="32" x14ac:dyDescent="0.2">
      <c r="A190" s="14" t="s">
        <v>164</v>
      </c>
      <c r="B190" s="1" t="s">
        <v>143</v>
      </c>
      <c r="C190" s="15"/>
    </row>
    <row r="191" spans="1:3" ht="80" x14ac:dyDescent="0.2">
      <c r="A191" s="14" t="s">
        <v>165</v>
      </c>
      <c r="B191" s="1" t="s">
        <v>143</v>
      </c>
      <c r="C191" s="15"/>
    </row>
    <row r="192" spans="1:3" ht="64" x14ac:dyDescent="0.2">
      <c r="A192" s="14" t="s">
        <v>166</v>
      </c>
      <c r="B192" s="1" t="s">
        <v>143</v>
      </c>
      <c r="C192" s="15"/>
    </row>
    <row r="195" spans="1:3" x14ac:dyDescent="0.2">
      <c r="A195" s="198" t="s">
        <v>167</v>
      </c>
      <c r="B195" s="198"/>
      <c r="C195" s="198"/>
    </row>
    <row r="197" spans="1:3" x14ac:dyDescent="0.2">
      <c r="A197" s="91" t="s">
        <v>13</v>
      </c>
      <c r="B197" s="92" t="s">
        <v>14</v>
      </c>
      <c r="C197" s="15"/>
    </row>
    <row r="198" spans="1:3" ht="64" x14ac:dyDescent="0.2">
      <c r="A198" s="17" t="s">
        <v>168</v>
      </c>
      <c r="B198" s="1" t="s">
        <v>143</v>
      </c>
      <c r="C198" s="15"/>
    </row>
    <row r="199" spans="1:3" ht="80" x14ac:dyDescent="0.2">
      <c r="A199" s="17" t="s">
        <v>169</v>
      </c>
      <c r="B199" s="1" t="s">
        <v>143</v>
      </c>
      <c r="C199" s="15"/>
    </row>
    <row r="200" spans="1:3" ht="48" x14ac:dyDescent="0.2">
      <c r="A200" s="17" t="s">
        <v>170</v>
      </c>
      <c r="B200" s="1" t="s">
        <v>143</v>
      </c>
      <c r="C200" s="15"/>
    </row>
    <row r="201" spans="1:3" ht="64" x14ac:dyDescent="0.2">
      <c r="A201" s="17" t="s">
        <v>171</v>
      </c>
      <c r="B201" s="1" t="s">
        <v>143</v>
      </c>
      <c r="C201" s="15"/>
    </row>
    <row r="202" spans="1:3" ht="64" x14ac:dyDescent="0.2">
      <c r="A202" s="17" t="s">
        <v>172</v>
      </c>
      <c r="B202" s="1" t="s">
        <v>143</v>
      </c>
      <c r="C202" s="15"/>
    </row>
    <row r="203" spans="1:3" ht="32" x14ac:dyDescent="0.2">
      <c r="A203" s="17" t="s">
        <v>173</v>
      </c>
      <c r="B203" s="1" t="s">
        <v>143</v>
      </c>
      <c r="C203" s="15"/>
    </row>
    <row r="204" spans="1:3" ht="32" x14ac:dyDescent="0.2">
      <c r="A204" s="17" t="s">
        <v>174</v>
      </c>
      <c r="B204" s="1" t="s">
        <v>143</v>
      </c>
      <c r="C204" s="15"/>
    </row>
    <row r="205" spans="1:3" ht="48" x14ac:dyDescent="0.2">
      <c r="A205" s="17" t="s">
        <v>175</v>
      </c>
      <c r="B205" s="1" t="s">
        <v>143</v>
      </c>
      <c r="C205" s="15"/>
    </row>
    <row r="206" spans="1:3" ht="112" x14ac:dyDescent="0.2">
      <c r="A206" s="17" t="s">
        <v>176</v>
      </c>
      <c r="B206" s="1" t="s">
        <v>143</v>
      </c>
      <c r="C206" s="15"/>
    </row>
    <row r="208" spans="1:3" x14ac:dyDescent="0.2">
      <c r="A208" s="199" t="s">
        <v>177</v>
      </c>
      <c r="B208" s="199"/>
      <c r="C208" s="199"/>
    </row>
    <row r="210" spans="1:3" x14ac:dyDescent="0.2">
      <c r="A210" s="91" t="s">
        <v>13</v>
      </c>
      <c r="B210" s="93" t="s">
        <v>14</v>
      </c>
      <c r="C210" s="15"/>
    </row>
    <row r="211" spans="1:3" ht="16" x14ac:dyDescent="0.2">
      <c r="A211" s="17" t="s">
        <v>178</v>
      </c>
      <c r="B211" s="1" t="s">
        <v>143</v>
      </c>
      <c r="C211" s="15"/>
    </row>
    <row r="212" spans="1:3" ht="48" x14ac:dyDescent="0.2">
      <c r="A212" s="17" t="s">
        <v>179</v>
      </c>
      <c r="B212" s="1" t="s">
        <v>143</v>
      </c>
      <c r="C212" s="15"/>
    </row>
    <row r="213" spans="1:3" ht="32" x14ac:dyDescent="0.2">
      <c r="A213" s="17" t="s">
        <v>180</v>
      </c>
      <c r="B213" s="1" t="s">
        <v>143</v>
      </c>
      <c r="C213" s="15"/>
    </row>
    <row r="214" spans="1:3" ht="48" x14ac:dyDescent="0.2">
      <c r="A214" s="17" t="s">
        <v>181</v>
      </c>
      <c r="B214" s="1" t="s">
        <v>143</v>
      </c>
      <c r="C214" s="15"/>
    </row>
    <row r="215" spans="1:3" ht="96" x14ac:dyDescent="0.2">
      <c r="A215" s="17" t="s">
        <v>182</v>
      </c>
      <c r="B215" s="1" t="s">
        <v>143</v>
      </c>
      <c r="C215" s="15"/>
    </row>
    <row r="216" spans="1:3" ht="96" x14ac:dyDescent="0.2">
      <c r="A216" s="17" t="s">
        <v>183</v>
      </c>
      <c r="B216" s="1" t="s">
        <v>143</v>
      </c>
      <c r="C216" s="15"/>
    </row>
    <row r="217" spans="1:3" ht="64" x14ac:dyDescent="0.2">
      <c r="A217" s="17" t="s">
        <v>184</v>
      </c>
      <c r="B217" s="1" t="s">
        <v>143</v>
      </c>
      <c r="C217" s="15"/>
    </row>
    <row r="218" spans="1:3" ht="32" x14ac:dyDescent="0.2">
      <c r="A218" s="17" t="s">
        <v>185</v>
      </c>
      <c r="B218" s="1" t="s">
        <v>143</v>
      </c>
      <c r="C218" s="15"/>
    </row>
    <row r="219" spans="1:3" ht="32" x14ac:dyDescent="0.2">
      <c r="A219" s="17" t="s">
        <v>186</v>
      </c>
      <c r="B219" s="1" t="s">
        <v>143</v>
      </c>
      <c r="C219" s="15"/>
    </row>
    <row r="220" spans="1:3" ht="32" x14ac:dyDescent="0.2">
      <c r="A220" s="17" t="s">
        <v>187</v>
      </c>
      <c r="B220" s="1" t="s">
        <v>143</v>
      </c>
      <c r="C220" s="15"/>
    </row>
    <row r="221" spans="1:3" ht="48" x14ac:dyDescent="0.2">
      <c r="A221" s="17" t="s">
        <v>188</v>
      </c>
      <c r="B221" s="1" t="s">
        <v>143</v>
      </c>
      <c r="C221" s="15"/>
    </row>
    <row r="222" spans="1:3" ht="32" x14ac:dyDescent="0.2">
      <c r="A222" s="94" t="s">
        <v>189</v>
      </c>
      <c r="B222" s="1" t="s">
        <v>143</v>
      </c>
      <c r="C222" s="95"/>
    </row>
    <row r="223" spans="1:3" ht="80" x14ac:dyDescent="0.2">
      <c r="A223" s="14" t="s">
        <v>190</v>
      </c>
      <c r="B223" s="1" t="s">
        <v>143</v>
      </c>
      <c r="C223" s="15"/>
    </row>
    <row r="224" spans="1:3" x14ac:dyDescent="0.2">
      <c r="A224" s="6"/>
      <c r="B224" s="6"/>
      <c r="C224" s="6"/>
    </row>
    <row r="225" spans="1:3" ht="29.25" customHeight="1" x14ac:dyDescent="0.2">
      <c r="A225" s="200" t="s">
        <v>191</v>
      </c>
      <c r="B225" s="200"/>
      <c r="C225" s="200"/>
    </row>
    <row r="226" spans="1:3" x14ac:dyDescent="0.2">
      <c r="A226" s="6"/>
      <c r="B226" s="6"/>
      <c r="C226" s="6"/>
    </row>
    <row r="227" spans="1:3" x14ac:dyDescent="0.2">
      <c r="A227" s="91" t="s">
        <v>13</v>
      </c>
      <c r="B227" s="92" t="s">
        <v>14</v>
      </c>
      <c r="C227" s="15"/>
    </row>
    <row r="228" spans="1:3" x14ac:dyDescent="0.2">
      <c r="A228" s="96" t="s">
        <v>192</v>
      </c>
      <c r="B228" s="1" t="s">
        <v>143</v>
      </c>
      <c r="C228" s="15"/>
    </row>
    <row r="229" spans="1:3" x14ac:dyDescent="0.2">
      <c r="A229" s="96" t="s">
        <v>193</v>
      </c>
      <c r="B229" s="1" t="s">
        <v>143</v>
      </c>
      <c r="C229" s="15"/>
    </row>
    <row r="230" spans="1:3" ht="32" x14ac:dyDescent="0.2">
      <c r="A230" s="17" t="s">
        <v>194</v>
      </c>
      <c r="B230" s="1" t="s">
        <v>143</v>
      </c>
      <c r="C230" s="15"/>
    </row>
    <row r="231" spans="1:3" ht="32" x14ac:dyDescent="0.2">
      <c r="A231" s="17" t="s">
        <v>195</v>
      </c>
      <c r="B231" s="1" t="s">
        <v>143</v>
      </c>
      <c r="C231" s="15"/>
    </row>
    <row r="232" spans="1:3" ht="48" x14ac:dyDescent="0.2">
      <c r="A232" s="17" t="s">
        <v>196</v>
      </c>
      <c r="B232" s="1" t="s">
        <v>143</v>
      </c>
      <c r="C232" s="15"/>
    </row>
    <row r="233" spans="1:3" ht="32" x14ac:dyDescent="0.2">
      <c r="A233" s="94" t="s">
        <v>197</v>
      </c>
      <c r="B233" s="1" t="s">
        <v>143</v>
      </c>
      <c r="C233" s="95"/>
    </row>
    <row r="234" spans="1:3" x14ac:dyDescent="0.2">
      <c r="A234" s="97"/>
      <c r="B234" s="97"/>
      <c r="C234" s="97"/>
    </row>
    <row r="235" spans="1:3" ht="33" customHeight="1" x14ac:dyDescent="0.2">
      <c r="A235" s="200" t="s">
        <v>198</v>
      </c>
      <c r="B235" s="200"/>
      <c r="C235" s="200"/>
    </row>
    <row r="236" spans="1:3" x14ac:dyDescent="0.2">
      <c r="A236" s="6"/>
      <c r="B236" s="6"/>
      <c r="C236" s="6"/>
    </row>
    <row r="237" spans="1:3" x14ac:dyDescent="0.2">
      <c r="A237" s="91" t="s">
        <v>13</v>
      </c>
      <c r="B237" s="92" t="s">
        <v>199</v>
      </c>
      <c r="C237" s="15"/>
    </row>
    <row r="238" spans="1:3" ht="32" x14ac:dyDescent="0.2">
      <c r="A238" s="14" t="s">
        <v>200</v>
      </c>
      <c r="B238" s="1" t="s">
        <v>143</v>
      </c>
      <c r="C238" s="15"/>
    </row>
    <row r="239" spans="1:3" x14ac:dyDescent="0.2">
      <c r="A239" s="98" t="s">
        <v>201</v>
      </c>
      <c r="B239" s="1" t="s">
        <v>143</v>
      </c>
      <c r="C239" s="15"/>
    </row>
    <row r="240" spans="1:3" x14ac:dyDescent="0.2">
      <c r="A240" s="98" t="s">
        <v>202</v>
      </c>
      <c r="B240" s="1" t="s">
        <v>143</v>
      </c>
      <c r="C240" s="15"/>
    </row>
    <row r="241" spans="1:3" ht="16" x14ac:dyDescent="0.2">
      <c r="A241" s="14" t="s">
        <v>203</v>
      </c>
      <c r="B241" s="1" t="s">
        <v>143</v>
      </c>
      <c r="C241" s="15"/>
    </row>
    <row r="242" spans="1:3" ht="32" x14ac:dyDescent="0.2">
      <c r="A242" s="17" t="s">
        <v>204</v>
      </c>
      <c r="B242" s="1" t="s">
        <v>143</v>
      </c>
      <c r="C242" s="15"/>
    </row>
    <row r="243" spans="1:3" ht="48" x14ac:dyDescent="0.2">
      <c r="A243" s="14" t="s">
        <v>205</v>
      </c>
      <c r="B243" s="1" t="s">
        <v>143</v>
      </c>
      <c r="C243" s="15"/>
    </row>
    <row r="244" spans="1:3" ht="32" x14ac:dyDescent="0.2">
      <c r="A244" s="14" t="s">
        <v>206</v>
      </c>
      <c r="B244" s="1" t="s">
        <v>143</v>
      </c>
      <c r="C244" s="15"/>
    </row>
    <row r="245" spans="1:3" ht="32" x14ac:dyDescent="0.2">
      <c r="A245" s="99" t="s">
        <v>207</v>
      </c>
      <c r="B245" s="1" t="s">
        <v>143</v>
      </c>
      <c r="C245" s="95"/>
    </row>
    <row r="246" spans="1:3" x14ac:dyDescent="0.2">
      <c r="A246" s="97"/>
      <c r="B246" s="97"/>
      <c r="C246" s="97"/>
    </row>
    <row r="247" spans="1:3" ht="44.25" customHeight="1" x14ac:dyDescent="0.2">
      <c r="A247" s="200" t="s">
        <v>208</v>
      </c>
      <c r="B247" s="200"/>
      <c r="C247" s="200"/>
    </row>
    <row r="249" spans="1:3" x14ac:dyDescent="0.2">
      <c r="A249" s="100" t="s">
        <v>13</v>
      </c>
      <c r="B249" s="101" t="s">
        <v>14</v>
      </c>
      <c r="C249" s="15"/>
    </row>
    <row r="250" spans="1:3" ht="64" x14ac:dyDescent="0.2">
      <c r="A250" s="14" t="s">
        <v>209</v>
      </c>
      <c r="B250" s="1" t="s">
        <v>143</v>
      </c>
      <c r="C250" s="15"/>
    </row>
    <row r="251" spans="1:3" ht="32" x14ac:dyDescent="0.2">
      <c r="A251" s="14" t="s">
        <v>210</v>
      </c>
      <c r="B251" s="1" t="s">
        <v>143</v>
      </c>
      <c r="C251" s="15"/>
    </row>
    <row r="252" spans="1:3" ht="48" x14ac:dyDescent="0.2">
      <c r="A252" s="14" t="s">
        <v>211</v>
      </c>
      <c r="B252" s="1" t="s">
        <v>143</v>
      </c>
      <c r="C252" s="15"/>
    </row>
    <row r="253" spans="1:3" ht="48" x14ac:dyDescent="0.2">
      <c r="A253" s="14" t="s">
        <v>212</v>
      </c>
      <c r="B253" s="1" t="s">
        <v>143</v>
      </c>
      <c r="C253" s="15"/>
    </row>
    <row r="254" spans="1:3" ht="32" x14ac:dyDescent="0.2">
      <c r="A254" s="14" t="s">
        <v>213</v>
      </c>
      <c r="B254" s="1" t="s">
        <v>143</v>
      </c>
      <c r="C254" s="15"/>
    </row>
    <row r="255" spans="1:3" ht="32" x14ac:dyDescent="0.2">
      <c r="A255" s="14" t="s">
        <v>214</v>
      </c>
      <c r="B255" s="1" t="s">
        <v>143</v>
      </c>
      <c r="C255" s="15"/>
    </row>
    <row r="256" spans="1:3" ht="64" x14ac:dyDescent="0.2">
      <c r="A256" s="14" t="s">
        <v>215</v>
      </c>
      <c r="B256" s="1" t="s">
        <v>143</v>
      </c>
      <c r="C256" s="15"/>
    </row>
    <row r="257" spans="1:3" ht="16" x14ac:dyDescent="0.2">
      <c r="A257" s="17" t="s">
        <v>216</v>
      </c>
      <c r="B257" s="1" t="s">
        <v>143</v>
      </c>
      <c r="C257" s="15"/>
    </row>
    <row r="258" spans="1:3" ht="32" x14ac:dyDescent="0.2">
      <c r="A258" s="17" t="s">
        <v>217</v>
      </c>
      <c r="B258" s="1" t="s">
        <v>143</v>
      </c>
      <c r="C258" s="15"/>
    </row>
    <row r="259" spans="1:3" x14ac:dyDescent="0.2">
      <c r="A259" s="6"/>
      <c r="B259" s="102"/>
      <c r="C259" s="6"/>
    </row>
    <row r="260" spans="1:3" ht="32.25" customHeight="1" x14ac:dyDescent="0.2">
      <c r="A260" s="200" t="s">
        <v>218</v>
      </c>
      <c r="B260" s="200"/>
      <c r="C260" s="200"/>
    </row>
    <row r="262" spans="1:3" x14ac:dyDescent="0.2">
      <c r="A262" s="91" t="s">
        <v>13</v>
      </c>
      <c r="B262" s="93" t="s">
        <v>14</v>
      </c>
      <c r="C262" s="15"/>
    </row>
    <row r="263" spans="1:3" ht="32" x14ac:dyDescent="0.2">
      <c r="A263" s="17" t="s">
        <v>219</v>
      </c>
      <c r="B263" s="1" t="s">
        <v>143</v>
      </c>
      <c r="C263" s="15"/>
    </row>
    <row r="264" spans="1:3" ht="48" x14ac:dyDescent="0.2">
      <c r="A264" s="14" t="s">
        <v>220</v>
      </c>
      <c r="B264" s="1" t="s">
        <v>143</v>
      </c>
      <c r="C264" s="15"/>
    </row>
    <row r="265" spans="1:3" ht="48" x14ac:dyDescent="0.2">
      <c r="A265" s="14" t="s">
        <v>221</v>
      </c>
      <c r="B265" s="1" t="s">
        <v>143</v>
      </c>
      <c r="C265" s="15"/>
    </row>
    <row r="266" spans="1:3" ht="32" x14ac:dyDescent="0.2">
      <c r="A266" s="14" t="s">
        <v>222</v>
      </c>
      <c r="B266" s="1" t="s">
        <v>143</v>
      </c>
      <c r="C266" s="15"/>
    </row>
    <row r="267" spans="1:3" ht="69.75" customHeight="1" x14ac:dyDescent="0.2">
      <c r="A267" s="14" t="s">
        <v>223</v>
      </c>
      <c r="B267" s="1" t="s">
        <v>143</v>
      </c>
      <c r="C267" s="15"/>
    </row>
    <row r="268" spans="1:3" hidden="1" x14ac:dyDescent="0.2">
      <c r="A268" s="6"/>
      <c r="B268" s="6"/>
      <c r="C268" s="6"/>
    </row>
    <row r="269" spans="1:3" ht="48" customHeight="1" x14ac:dyDescent="0.2">
      <c r="A269" s="217" t="s">
        <v>224</v>
      </c>
      <c r="B269" s="217"/>
      <c r="C269" s="217"/>
    </row>
    <row r="270" spans="1:3" x14ac:dyDescent="0.2">
      <c r="A270" s="6"/>
      <c r="B270" s="6"/>
      <c r="C270" s="6"/>
    </row>
    <row r="271" spans="1:3" x14ac:dyDescent="0.2">
      <c r="A271" s="91" t="s">
        <v>13</v>
      </c>
      <c r="B271" s="92" t="s">
        <v>14</v>
      </c>
      <c r="C271" s="15"/>
    </row>
    <row r="272" spans="1:3" ht="32" x14ac:dyDescent="0.2">
      <c r="A272" s="14" t="s">
        <v>225</v>
      </c>
      <c r="B272" s="1" t="s">
        <v>143</v>
      </c>
      <c r="C272" s="15"/>
    </row>
    <row r="273" spans="1:3" ht="80" x14ac:dyDescent="0.2">
      <c r="A273" s="14" t="s">
        <v>226</v>
      </c>
      <c r="B273" s="1" t="s">
        <v>143</v>
      </c>
      <c r="C273" s="15"/>
    </row>
    <row r="274" spans="1:3" ht="32" x14ac:dyDescent="0.2">
      <c r="A274" s="17" t="s">
        <v>227</v>
      </c>
      <c r="B274" s="1" t="s">
        <v>143</v>
      </c>
      <c r="C274" s="15"/>
    </row>
    <row r="275" spans="1:3" ht="64" x14ac:dyDescent="0.2">
      <c r="A275" s="17" t="s">
        <v>228</v>
      </c>
      <c r="B275" s="1" t="s">
        <v>143</v>
      </c>
      <c r="C275" s="15"/>
    </row>
    <row r="276" spans="1:3" ht="32" x14ac:dyDescent="0.2">
      <c r="A276" s="99" t="s">
        <v>229</v>
      </c>
      <c r="B276" s="1" t="s">
        <v>143</v>
      </c>
      <c r="C276" s="95"/>
    </row>
    <row r="277" spans="1:3" x14ac:dyDescent="0.2">
      <c r="A277" s="97"/>
      <c r="B277" s="97"/>
      <c r="C277" s="97"/>
    </row>
    <row r="278" spans="1:3" ht="33.75" customHeight="1" x14ac:dyDescent="0.2">
      <c r="A278" s="216" t="s">
        <v>230</v>
      </c>
      <c r="B278" s="216"/>
      <c r="C278" s="216"/>
    </row>
    <row r="280" spans="1:3" x14ac:dyDescent="0.2">
      <c r="A280" s="91" t="s">
        <v>13</v>
      </c>
      <c r="B280" s="92" t="s">
        <v>14</v>
      </c>
      <c r="C280" s="15"/>
    </row>
    <row r="281" spans="1:3" ht="32" x14ac:dyDescent="0.2">
      <c r="A281" s="17" t="s">
        <v>231</v>
      </c>
      <c r="B281" s="1" t="s">
        <v>143</v>
      </c>
      <c r="C281" s="15"/>
    </row>
    <row r="282" spans="1:3" ht="32" x14ac:dyDescent="0.2">
      <c r="A282" s="17" t="s">
        <v>232</v>
      </c>
      <c r="B282" s="1" t="s">
        <v>143</v>
      </c>
      <c r="C282" s="15"/>
    </row>
    <row r="283" spans="1:3" ht="32" x14ac:dyDescent="0.2">
      <c r="A283" s="17" t="s">
        <v>233</v>
      </c>
      <c r="B283" s="1" t="s">
        <v>143</v>
      </c>
      <c r="C283" s="15"/>
    </row>
    <row r="284" spans="1:3" ht="48" x14ac:dyDescent="0.2">
      <c r="A284" s="17" t="s">
        <v>234</v>
      </c>
      <c r="B284" s="1" t="s">
        <v>143</v>
      </c>
      <c r="C284" s="15"/>
    </row>
    <row r="285" spans="1:3" ht="32" x14ac:dyDescent="0.2">
      <c r="A285" s="17" t="s">
        <v>235</v>
      </c>
      <c r="B285" s="1" t="s">
        <v>143</v>
      </c>
      <c r="C285" s="15"/>
    </row>
    <row r="286" spans="1:3" ht="32" x14ac:dyDescent="0.2">
      <c r="A286" s="17" t="s">
        <v>236</v>
      </c>
      <c r="B286" s="1" t="s">
        <v>143</v>
      </c>
      <c r="C286" s="15"/>
    </row>
    <row r="287" spans="1:3" ht="32" x14ac:dyDescent="0.2">
      <c r="A287" s="103" t="s">
        <v>237</v>
      </c>
      <c r="B287" s="1" t="s">
        <v>143</v>
      </c>
      <c r="C287" s="15"/>
    </row>
    <row r="289" spans="1:3" x14ac:dyDescent="0.2">
      <c r="A289" s="201" t="s">
        <v>3</v>
      </c>
      <c r="B289" s="202"/>
      <c r="C289" s="203"/>
    </row>
    <row r="290" spans="1:3" x14ac:dyDescent="0.2">
      <c r="A290" s="204"/>
      <c r="B290" s="205"/>
      <c r="C290" s="206"/>
    </row>
    <row r="292" spans="1:3" ht="29.25" customHeight="1" x14ac:dyDescent="0.2">
      <c r="A292" s="200" t="s">
        <v>238</v>
      </c>
      <c r="B292" s="200"/>
      <c r="C292" s="200"/>
    </row>
    <row r="294" spans="1:3" x14ac:dyDescent="0.2">
      <c r="A294" s="91" t="s">
        <v>13</v>
      </c>
      <c r="B294" s="93" t="s">
        <v>14</v>
      </c>
      <c r="C294" s="15"/>
    </row>
    <row r="295" spans="1:3" ht="48" x14ac:dyDescent="0.2">
      <c r="A295" s="14" t="s">
        <v>239</v>
      </c>
      <c r="B295" s="1" t="s">
        <v>143</v>
      </c>
      <c r="C295" s="15"/>
    </row>
    <row r="296" spans="1:3" ht="16" x14ac:dyDescent="0.2">
      <c r="A296" s="14" t="s">
        <v>240</v>
      </c>
      <c r="B296" s="1" t="s">
        <v>143</v>
      </c>
      <c r="C296" s="15"/>
    </row>
    <row r="297" spans="1:3" ht="48" x14ac:dyDescent="0.2">
      <c r="A297" s="14" t="s">
        <v>241</v>
      </c>
      <c r="B297" s="1" t="s">
        <v>143</v>
      </c>
      <c r="C297" s="15"/>
    </row>
    <row r="298" spans="1:3" ht="32" x14ac:dyDescent="0.2">
      <c r="A298" s="17" t="s">
        <v>242</v>
      </c>
      <c r="B298" s="1" t="s">
        <v>143</v>
      </c>
      <c r="C298" s="15"/>
    </row>
    <row r="299" spans="1:3" ht="48" x14ac:dyDescent="0.2">
      <c r="A299" s="14" t="s">
        <v>243</v>
      </c>
      <c r="B299" s="1" t="s">
        <v>143</v>
      </c>
      <c r="C299" s="15"/>
    </row>
    <row r="300" spans="1:3" x14ac:dyDescent="0.2">
      <c r="A300" s="6"/>
      <c r="B300" s="102"/>
      <c r="C300" s="6"/>
    </row>
    <row r="301" spans="1:3" x14ac:dyDescent="0.2">
      <c r="A301" s="207" t="s">
        <v>154</v>
      </c>
      <c r="B301" s="208"/>
      <c r="C301" s="209"/>
    </row>
    <row r="302" spans="1:3" x14ac:dyDescent="0.2">
      <c r="A302" s="210"/>
      <c r="B302" s="211"/>
      <c r="C302" s="212"/>
    </row>
    <row r="303" spans="1:3" x14ac:dyDescent="0.2">
      <c r="A303" s="213"/>
      <c r="B303" s="214"/>
      <c r="C303" s="215"/>
    </row>
    <row r="305" spans="1:3" ht="50.25" customHeight="1" x14ac:dyDescent="0.2">
      <c r="A305" s="216" t="s">
        <v>244</v>
      </c>
      <c r="B305" s="216"/>
      <c r="C305" s="216"/>
    </row>
    <row r="307" spans="1:3" x14ac:dyDescent="0.2">
      <c r="A307" s="91" t="s">
        <v>13</v>
      </c>
      <c r="B307" s="93" t="s">
        <v>14</v>
      </c>
      <c r="C307" s="15"/>
    </row>
    <row r="308" spans="1:3" ht="32" x14ac:dyDescent="0.2">
      <c r="A308" s="17" t="s">
        <v>245</v>
      </c>
      <c r="B308" s="1" t="s">
        <v>143</v>
      </c>
      <c r="C308" s="15"/>
    </row>
    <row r="309" spans="1:3" ht="16" x14ac:dyDescent="0.2">
      <c r="A309" s="17" t="s">
        <v>246</v>
      </c>
      <c r="B309" s="1" t="s">
        <v>143</v>
      </c>
      <c r="C309" s="15"/>
    </row>
    <row r="310" spans="1:3" ht="32" x14ac:dyDescent="0.2">
      <c r="A310" s="17" t="s">
        <v>247</v>
      </c>
      <c r="B310" s="1" t="s">
        <v>143</v>
      </c>
      <c r="C310" s="15"/>
    </row>
    <row r="311" spans="1:3" ht="48" x14ac:dyDescent="0.2">
      <c r="A311" s="14" t="s">
        <v>248</v>
      </c>
      <c r="B311" s="1" t="s">
        <v>143</v>
      </c>
      <c r="C311" s="15"/>
    </row>
    <row r="312" spans="1:3" ht="80" x14ac:dyDescent="0.2">
      <c r="A312" s="14" t="s">
        <v>249</v>
      </c>
      <c r="B312" s="1" t="s">
        <v>143</v>
      </c>
      <c r="C312" s="15"/>
    </row>
    <row r="313" spans="1:3" ht="32" x14ac:dyDescent="0.2">
      <c r="A313" s="17" t="s">
        <v>250</v>
      </c>
      <c r="B313" s="1" t="s">
        <v>143</v>
      </c>
      <c r="C313" s="15"/>
    </row>
    <row r="314" spans="1:3" ht="48" x14ac:dyDescent="0.2">
      <c r="A314" s="99" t="s">
        <v>251</v>
      </c>
      <c r="B314" s="1" t="s">
        <v>143</v>
      </c>
      <c r="C314" s="95"/>
    </row>
    <row r="315" spans="1:3" x14ac:dyDescent="0.2">
      <c r="A315" s="97"/>
      <c r="B315" s="97"/>
      <c r="C315" s="97"/>
    </row>
  </sheetData>
  <sheetProtection algorithmName="SHA-512" hashValue="7qjpUmOSfqq2z3zoe81nO2Tzhd7lgTXhHs+9YFyph5oIQIXY2qFyWU4Nm6Kd1Tj+1xfBIym1dUIY9hW4I5DxQw==" saltValue="cL5GAPboAkipov8sgut4/Q==" spinCount="100000" sheet="1" objects="1" scenarios="1" selectLockedCells="1"/>
  <protectedRanges>
    <protectedRange algorithmName="SHA-512" hashValue="/yAJXfVJ7l0WLJgTVj4i9zWWw3f/iE56tcxjLfxCtq4j4NHqfiWZQVNQY0hUNVIdGvEWU/ZWIQYtA98SpBfMDA==" saltValue="6BXRbrqERsdvB/yNAPYMUA==" spinCount="100000" sqref="B15:B28 B33:B37 B42:B46 B51:B58 B67:B79 B87:B97 B107:B118 B125:B130 B137:B142 B149:B157 B162:B167 B172:B177 B184:B192 B198:B206 B211:B223 B228:B233 B238:B245 B250:B258 B263:B267 B272:B276 B281:B287 B295:B299 B308:B314" name="Results_1_1_1"/>
  </protectedRanges>
  <mergeCells count="33">
    <mergeCell ref="A289:C290"/>
    <mergeCell ref="A292:C292"/>
    <mergeCell ref="A301:C303"/>
    <mergeCell ref="A305:C305"/>
    <mergeCell ref="A235:C235"/>
    <mergeCell ref="A247:C247"/>
    <mergeCell ref="A260:C260"/>
    <mergeCell ref="A269:C269"/>
    <mergeCell ref="A278:C278"/>
    <mergeCell ref="A179:C179"/>
    <mergeCell ref="A181:C181"/>
    <mergeCell ref="A195:C195"/>
    <mergeCell ref="A208:C208"/>
    <mergeCell ref="A225:C225"/>
    <mergeCell ref="A84:C84"/>
    <mergeCell ref="A1:C1"/>
    <mergeCell ref="A2:C2"/>
    <mergeCell ref="A9:C9"/>
    <mergeCell ref="A10:C10"/>
    <mergeCell ref="A12:C12"/>
    <mergeCell ref="A30:C30"/>
    <mergeCell ref="A39:C39"/>
    <mergeCell ref="A48:C48"/>
    <mergeCell ref="A60:C60"/>
    <mergeCell ref="A62:C62"/>
    <mergeCell ref="A64:C64"/>
    <mergeCell ref="A169:C169"/>
    <mergeCell ref="A104:C104"/>
    <mergeCell ref="A122:C122"/>
    <mergeCell ref="A134:C134"/>
    <mergeCell ref="A144:C144"/>
    <mergeCell ref="A146:C146"/>
    <mergeCell ref="A159:C159"/>
  </mergeCells>
  <dataValidations count="1">
    <dataValidation type="list" showInputMessage="1" showErrorMessage="1" sqref="B15:B28 B33:B37 B42:B46 B51:B58 B67:B79 B87:B97 B107:B118 B125:B130 B137:B142 B149:B157 B162:B167 B172:B177 B184:B192 B198:B206 B211:B223 B228:B233 B238:B245 B250:B258 B263:B267 B272:B276 B281:B287 B295:B299 B308:B314" xr:uid="{00000000-0002-0000-0E00-000000000000}">
      <formula1>"y,n"</formula1>
    </dataValidation>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dimension ref="A1:X315"/>
  <sheetViews>
    <sheetView zoomScaleNormal="100" workbookViewId="0">
      <selection activeCell="B142" sqref="B142"/>
    </sheetView>
  </sheetViews>
  <sheetFormatPr baseColWidth="10" defaultColWidth="9.1640625" defaultRowHeight="15" x14ac:dyDescent="0.2"/>
  <cols>
    <col min="1" max="1" width="35" style="3" bestFit="1" customWidth="1"/>
    <col min="2" max="2" width="21.5" style="3" customWidth="1"/>
    <col min="3" max="5" width="9.1640625" style="3"/>
    <col min="6" max="6" width="20.5" style="3" bestFit="1" customWidth="1"/>
    <col min="7" max="7" width="10.5" style="3" customWidth="1"/>
    <col min="8" max="8" width="9.1640625" style="3"/>
    <col min="9" max="10" width="12.83203125" style="3" customWidth="1"/>
    <col min="11" max="16384" width="9.1640625" style="3"/>
  </cols>
  <sheetData>
    <row r="1" spans="1:24" ht="25.5" customHeight="1" x14ac:dyDescent="0.25">
      <c r="A1" s="181" t="s">
        <v>7</v>
      </c>
      <c r="B1" s="181"/>
      <c r="C1" s="181"/>
    </row>
    <row r="2" spans="1:24" ht="15" customHeight="1" x14ac:dyDescent="0.2">
      <c r="A2" s="182" t="s">
        <v>8</v>
      </c>
      <c r="B2" s="182"/>
      <c r="C2" s="182"/>
    </row>
    <row r="3" spans="1:24" x14ac:dyDescent="0.2">
      <c r="A3" s="63"/>
      <c r="B3" s="63"/>
      <c r="C3" s="63"/>
    </row>
    <row r="4" spans="1:24" ht="16" x14ac:dyDescent="0.2">
      <c r="A4" s="54" t="s">
        <v>9</v>
      </c>
      <c r="B4" s="65">
        <v>43802</v>
      </c>
      <c r="C4" s="52"/>
      <c r="M4" s="42"/>
      <c r="O4" s="42"/>
      <c r="T4" s="42"/>
      <c r="U4" s="42"/>
    </row>
    <row r="5" spans="1:24" s="15" customFormat="1" ht="33" thickBot="1" x14ac:dyDescent="0.25">
      <c r="A5" s="55" t="s">
        <v>136</v>
      </c>
      <c r="B5" s="66">
        <v>43800</v>
      </c>
      <c r="C5" s="51"/>
      <c r="D5" s="46"/>
      <c r="E5" s="47"/>
      <c r="F5" s="67" t="s">
        <v>144</v>
      </c>
      <c r="G5" s="67" t="s">
        <v>145</v>
      </c>
      <c r="H5" s="59" t="s">
        <v>146</v>
      </c>
      <c r="I5" s="68" t="s">
        <v>147</v>
      </c>
      <c r="J5" s="47"/>
      <c r="K5" s="47"/>
      <c r="L5" s="46"/>
      <c r="M5" s="46"/>
      <c r="N5" s="47"/>
      <c r="O5" s="47"/>
      <c r="P5" s="49"/>
      <c r="Q5" s="49"/>
      <c r="R5" s="49"/>
      <c r="S5" s="47"/>
      <c r="T5" s="50"/>
      <c r="U5" s="44"/>
      <c r="V5" s="49"/>
      <c r="W5" s="49"/>
      <c r="X5" s="48"/>
    </row>
    <row r="6" spans="1:24" x14ac:dyDescent="0.2">
      <c r="A6" s="8" t="s">
        <v>137</v>
      </c>
      <c r="B6" s="69"/>
      <c r="C6" s="53"/>
      <c r="E6" s="43"/>
      <c r="F6" s="3">
        <v>1</v>
      </c>
      <c r="G6" s="4">
        <f>COUNTIF(B15:B28,"y")/COUNTA(B15:B28)</f>
        <v>1</v>
      </c>
      <c r="H6" s="3">
        <f>IF(G6&gt;=75%,3,IF(G6&gt;=50%,2,IF(G6&gt;0,1,0)))</f>
        <v>3</v>
      </c>
      <c r="I6" s="3" t="str">
        <f>IF(G6&gt;=75%,"Strong",IF(G6&gt;=50%,"Moderate",IF(G6&gt;0,"Weak","None")))</f>
        <v>Strong</v>
      </c>
      <c r="K6" s="43"/>
      <c r="L6" s="43"/>
      <c r="M6" s="43"/>
      <c r="P6" s="43"/>
      <c r="Q6" s="43"/>
      <c r="R6" s="43"/>
      <c r="T6" s="43"/>
      <c r="U6" s="43"/>
      <c r="V6" s="43"/>
      <c r="W6" s="43"/>
      <c r="X6" s="43"/>
    </row>
    <row r="7" spans="1:24" x14ac:dyDescent="0.2">
      <c r="A7" s="41" t="s">
        <v>138</v>
      </c>
      <c r="B7" s="70" t="s">
        <v>148</v>
      </c>
      <c r="C7" s="71"/>
      <c r="D7" s="44"/>
      <c r="E7" s="42"/>
      <c r="F7" s="3">
        <v>2</v>
      </c>
      <c r="G7" s="4">
        <f>COUNTIF(B33:B37,"y")/COUNTA(B33:B37)</f>
        <v>1</v>
      </c>
      <c r="H7" s="3">
        <f t="shared" ref="H7:H9" si="0">IF(G7&gt;=75%,3,IF(G7&gt;=50%,2,IF(G7&gt;0,1,0)))</f>
        <v>3</v>
      </c>
      <c r="I7" s="3" t="str">
        <f t="shared" ref="I7:I17" si="1">IF(G7&gt;=75%,"Strong",IF(G7&gt;=50%,"Moderate",IF(G7&gt;0,"Weak","None")))</f>
        <v>Strong</v>
      </c>
    </row>
    <row r="8" spans="1:24" ht="16" thickBot="1" x14ac:dyDescent="0.25">
      <c r="A8" s="56" t="s">
        <v>139</v>
      </c>
      <c r="B8" s="72" t="s">
        <v>149</v>
      </c>
      <c r="C8" s="45"/>
      <c r="F8" s="3">
        <v>3</v>
      </c>
      <c r="G8" s="4">
        <f>COUNTIF(B42:B46,"y")/COUNTA(B42:B46)</f>
        <v>1</v>
      </c>
      <c r="H8" s="3">
        <f t="shared" si="0"/>
        <v>3</v>
      </c>
      <c r="I8" s="3" t="str">
        <f t="shared" si="1"/>
        <v>Strong</v>
      </c>
    </row>
    <row r="9" spans="1:24" ht="21" customHeight="1" thickBot="1" x14ac:dyDescent="0.25">
      <c r="A9" s="183" t="s">
        <v>10</v>
      </c>
      <c r="B9" s="184"/>
      <c r="C9" s="185"/>
      <c r="F9" s="5">
        <v>4</v>
      </c>
      <c r="G9" s="73">
        <f>COUNTIF(B51:B58,"y")/COUNTA(B51:B58)</f>
        <v>1</v>
      </c>
      <c r="H9" s="5">
        <f t="shared" si="0"/>
        <v>3</v>
      </c>
      <c r="I9" s="5" t="str">
        <f t="shared" si="1"/>
        <v>Strong</v>
      </c>
    </row>
    <row r="10" spans="1:24" ht="24" thickBot="1" x14ac:dyDescent="0.3">
      <c r="A10" s="186" t="s">
        <v>11</v>
      </c>
      <c r="B10" s="187"/>
      <c r="C10" s="188"/>
      <c r="F10" s="74" t="s">
        <v>144</v>
      </c>
      <c r="G10" s="75" t="s">
        <v>4</v>
      </c>
      <c r="H10" s="76">
        <f>SUM(H6:H9)</f>
        <v>12</v>
      </c>
      <c r="J10" s="77"/>
      <c r="K10" s="77"/>
      <c r="L10" s="77" t="s">
        <v>150</v>
      </c>
    </row>
    <row r="11" spans="1:24" ht="33" thickBot="1" x14ac:dyDescent="0.25">
      <c r="A11" s="7"/>
      <c r="B11" s="9"/>
      <c r="C11" s="9"/>
      <c r="F11" s="78" t="s">
        <v>0</v>
      </c>
      <c r="J11" s="79" t="s">
        <v>5</v>
      </c>
      <c r="K11" s="80">
        <f>H10/12</f>
        <v>1</v>
      </c>
      <c r="L11" s="75" t="str">
        <f>IF(K11&gt;69%,"Strong",IF(K11&gt;49%,"Moderate",IF(K11&gt;0,"Weak","No Fidelity")))</f>
        <v>Strong</v>
      </c>
    </row>
    <row r="12" spans="1:24" ht="33" thickBot="1" x14ac:dyDescent="0.25">
      <c r="A12" s="180" t="s">
        <v>12</v>
      </c>
      <c r="B12" s="189"/>
      <c r="C12" s="189"/>
      <c r="F12" s="81" t="s">
        <v>151</v>
      </c>
      <c r="G12" s="67" t="s">
        <v>145</v>
      </c>
      <c r="H12" s="59" t="s">
        <v>146</v>
      </c>
      <c r="I12" s="68" t="s">
        <v>147</v>
      </c>
      <c r="J12" s="79" t="s">
        <v>6</v>
      </c>
      <c r="K12" s="82">
        <f>H40/84</f>
        <v>0.95238095238095233</v>
      </c>
      <c r="L12" s="75" t="str">
        <f t="shared" ref="L12:L13" si="2">IF(K12&gt;69%,"Strong",IF(K12&gt;49%,"Moderate",IF(K12&gt;0,"Weak","No Fidelity")))</f>
        <v>Strong</v>
      </c>
    </row>
    <row r="13" spans="1:24" ht="32" x14ac:dyDescent="0.2">
      <c r="A13" s="10"/>
      <c r="B13" s="9"/>
      <c r="C13" s="9"/>
      <c r="F13" s="3">
        <v>1</v>
      </c>
      <c r="G13" s="4">
        <f>COUNTIF(B67:B79,"y")/COUNTA(B67:B79)</f>
        <v>0.53846153846153844</v>
      </c>
      <c r="H13" s="3">
        <f>IF(G13&gt;=75%,3,IF(G13&gt;=50%,2,IF(G13&gt;0,1,0)))</f>
        <v>2</v>
      </c>
      <c r="I13" s="3" t="str">
        <f t="shared" si="1"/>
        <v>Moderate</v>
      </c>
      <c r="J13" s="79" t="s">
        <v>152</v>
      </c>
      <c r="K13" s="82">
        <f>(H10+H40)/96</f>
        <v>0.95833333333333337</v>
      </c>
      <c r="L13" s="75" t="str">
        <f t="shared" si="2"/>
        <v>Strong</v>
      </c>
    </row>
    <row r="14" spans="1:24" ht="17" x14ac:dyDescent="0.2">
      <c r="A14" s="11" t="s">
        <v>13</v>
      </c>
      <c r="B14" s="12" t="s">
        <v>14</v>
      </c>
      <c r="C14" s="13"/>
      <c r="F14" s="3">
        <v>2</v>
      </c>
      <c r="G14" s="4">
        <f>COUNTIF(B87:B97,"y")/COUNTA(B87:B97)</f>
        <v>0.54545454545454541</v>
      </c>
      <c r="H14" s="3">
        <f>IF(G14&gt;=75%,3,IF(G14&gt;=50%,2,IF(G14&gt;0,1,0)))</f>
        <v>2</v>
      </c>
      <c r="I14" s="3" t="str">
        <f t="shared" si="1"/>
        <v>Moderate</v>
      </c>
    </row>
    <row r="15" spans="1:24" ht="16" x14ac:dyDescent="0.2">
      <c r="A15" s="14" t="s">
        <v>15</v>
      </c>
      <c r="B15" s="1" t="s">
        <v>143</v>
      </c>
      <c r="C15" s="16"/>
      <c r="F15" s="3">
        <v>3</v>
      </c>
      <c r="G15" s="4">
        <f>COUNTIF(B107:B118,"y")/COUNTA(B107:B118)</f>
        <v>0.75</v>
      </c>
      <c r="H15" s="3">
        <f>IF(G15&gt;=75%,3,IF(G15&gt;=50%,2,IF(G15&gt;0,1,0)))</f>
        <v>3</v>
      </c>
      <c r="I15" s="3" t="str">
        <f t="shared" si="1"/>
        <v>Strong</v>
      </c>
    </row>
    <row r="16" spans="1:24" ht="32" x14ac:dyDescent="0.2">
      <c r="A16" s="14" t="s">
        <v>16</v>
      </c>
      <c r="B16" s="1" t="s">
        <v>143</v>
      </c>
      <c r="C16" s="16"/>
      <c r="F16" s="3">
        <v>4</v>
      </c>
      <c r="G16" s="4">
        <f>COUNTIF(B125:B130,"y")/COUNTA(B125:B130)</f>
        <v>0.5</v>
      </c>
      <c r="H16" s="3">
        <f>IF(G16&gt;=75%,3,IF(G16&gt;=50%,2,IF(G16&gt;0,1,0)))</f>
        <v>2</v>
      </c>
      <c r="I16" s="3" t="str">
        <f t="shared" si="1"/>
        <v>Moderate</v>
      </c>
    </row>
    <row r="17" spans="1:9" ht="32" x14ac:dyDescent="0.2">
      <c r="A17" s="14" t="s">
        <v>17</v>
      </c>
      <c r="B17" s="1" t="s">
        <v>143</v>
      </c>
      <c r="C17" s="16"/>
      <c r="F17" s="5">
        <v>5</v>
      </c>
      <c r="G17" s="73">
        <f>COUNTIF(B137:B142,"y")/COUNTA(B137:B142)</f>
        <v>0.66666666666666663</v>
      </c>
      <c r="H17" s="5">
        <f>IF(G17&gt;=75%,3,IF(G17&gt;=50%,2,IF(G17&gt;0,1,0)))</f>
        <v>2</v>
      </c>
      <c r="I17" s="5" t="str">
        <f t="shared" si="1"/>
        <v>Moderate</v>
      </c>
    </row>
    <row r="18" spans="1:9" ht="16" x14ac:dyDescent="0.2">
      <c r="A18" s="14" t="s">
        <v>18</v>
      </c>
      <c r="B18" s="1" t="s">
        <v>143</v>
      </c>
      <c r="C18" s="16"/>
      <c r="F18" s="83" t="s">
        <v>151</v>
      </c>
      <c r="G18" s="83" t="s">
        <v>4</v>
      </c>
      <c r="H18" s="84">
        <f>SUM(H13:H17)</f>
        <v>11</v>
      </c>
    </row>
    <row r="19" spans="1:9" ht="33" thickBot="1" x14ac:dyDescent="0.25">
      <c r="A19" s="17" t="s">
        <v>19</v>
      </c>
      <c r="B19" s="1" t="s">
        <v>143</v>
      </c>
      <c r="C19" s="16"/>
      <c r="F19" s="61" t="s">
        <v>1</v>
      </c>
      <c r="G19" s="60"/>
      <c r="H19" s="61"/>
      <c r="I19" s="61"/>
    </row>
    <row r="20" spans="1:9" ht="48" x14ac:dyDescent="0.2">
      <c r="A20" s="14" t="s">
        <v>20</v>
      </c>
      <c r="B20" s="1" t="s">
        <v>143</v>
      </c>
      <c r="C20" s="16"/>
      <c r="F20" s="3">
        <v>6</v>
      </c>
      <c r="G20" s="4">
        <f>COUNTIF(B149:B157,"y")/COUNTA(B149:B157)</f>
        <v>1</v>
      </c>
      <c r="H20" s="3">
        <f>IF(G20&gt;=75%,3,IF(G20&gt;=50%,2,IF(G20&gt;0,1,0)))</f>
        <v>3</v>
      </c>
      <c r="I20" s="3" t="str">
        <f>IF(G20&gt;=75%,"Strong",IF(G20&gt;=50%,"Moderate",IF(G20&gt;0,"Weak","None")))</f>
        <v>Strong</v>
      </c>
    </row>
    <row r="21" spans="1:9" ht="32" x14ac:dyDescent="0.2">
      <c r="A21" s="14" t="s">
        <v>21</v>
      </c>
      <c r="B21" s="1" t="s">
        <v>143</v>
      </c>
      <c r="C21" s="16"/>
      <c r="F21" s="3">
        <v>7</v>
      </c>
      <c r="G21" s="4">
        <f>COUNTIF(B161:B167,"y")/COUNTA(B161:B167)</f>
        <v>0.8571428571428571</v>
      </c>
      <c r="H21" s="3">
        <f>IF(G21&gt;=75%,3,IF(G21&gt;=50%,2,IF(G21&gt;0,1,0)))</f>
        <v>3</v>
      </c>
      <c r="I21" s="3" t="str">
        <f>IF(G21&gt;=75%,"Strong",IF(G21&gt;=50%,"Moderate",IF(G21&gt;0,"Weak","None")))</f>
        <v>Strong</v>
      </c>
    </row>
    <row r="22" spans="1:9" ht="32" x14ac:dyDescent="0.2">
      <c r="A22" s="17" t="s">
        <v>22</v>
      </c>
      <c r="B22" s="1" t="s">
        <v>143</v>
      </c>
      <c r="C22" s="16"/>
      <c r="F22" s="5">
        <v>8</v>
      </c>
      <c r="G22" s="73">
        <f>COUNTIF(B172:B177,"y")/COUNTA(B172:B177)</f>
        <v>1</v>
      </c>
      <c r="H22" s="5">
        <f>IF(G22&gt;=75%,3,IF(G22&gt;=50%,2,IF(G22&gt;0,1,0)))</f>
        <v>3</v>
      </c>
      <c r="I22" s="5" t="str">
        <f>IF(G22&gt;=75%,"Strong",IF(G22&gt;=50%,"Moderate",IF(G22&gt;0,"Weak","None")))</f>
        <v>Strong</v>
      </c>
    </row>
    <row r="23" spans="1:9" ht="32" x14ac:dyDescent="0.2">
      <c r="A23" s="17" t="s">
        <v>23</v>
      </c>
      <c r="B23" s="1" t="s">
        <v>143</v>
      </c>
      <c r="C23" s="16"/>
      <c r="F23" s="85" t="s">
        <v>1</v>
      </c>
      <c r="G23" s="83" t="s">
        <v>4</v>
      </c>
      <c r="H23" s="84">
        <f>SUM(H20:H22)</f>
        <v>9</v>
      </c>
    </row>
    <row r="24" spans="1:9" ht="32" x14ac:dyDescent="0.2">
      <c r="A24" s="17" t="s">
        <v>24</v>
      </c>
      <c r="B24" s="1" t="s">
        <v>143</v>
      </c>
      <c r="C24" s="16"/>
    </row>
    <row r="25" spans="1:9" ht="33" thickBot="1" x14ac:dyDescent="0.25">
      <c r="A25" s="17" t="s">
        <v>25</v>
      </c>
      <c r="B25" s="1" t="s">
        <v>143</v>
      </c>
      <c r="C25" s="16"/>
      <c r="F25" s="86" t="s">
        <v>2</v>
      </c>
      <c r="G25" s="67" t="s">
        <v>145</v>
      </c>
      <c r="H25" s="59" t="s">
        <v>146</v>
      </c>
      <c r="I25" s="68" t="s">
        <v>147</v>
      </c>
    </row>
    <row r="26" spans="1:9" ht="32" x14ac:dyDescent="0.2">
      <c r="A26" s="17" t="s">
        <v>26</v>
      </c>
      <c r="B26" s="1" t="s">
        <v>143</v>
      </c>
      <c r="C26" s="16"/>
      <c r="F26" s="3">
        <v>9</v>
      </c>
      <c r="G26" s="4">
        <f>COUNTIF(B184:B192,"y")/COUNTA(B184:B192)</f>
        <v>1</v>
      </c>
      <c r="H26" s="3">
        <f>IF(G26&gt;=75%,3,IF(G26&gt;=50%,2,IF(G26&gt;0,1,0)))</f>
        <v>3</v>
      </c>
      <c r="I26" s="6" t="str">
        <f>IF(G26&gt;=75%,"Strong",IF(G26&gt;=50%,"Moderate",IF(G26&gt;0,"Weak","None")))</f>
        <v>Strong</v>
      </c>
    </row>
    <row r="27" spans="1:9" ht="32" x14ac:dyDescent="0.2">
      <c r="A27" s="14" t="s">
        <v>27</v>
      </c>
      <c r="B27" s="1" t="s">
        <v>143</v>
      </c>
      <c r="C27" s="16"/>
      <c r="F27" s="3">
        <v>10</v>
      </c>
      <c r="G27" s="4">
        <f>COUNTIF(B198:B206,"y")/COUNTA(B198:B206)</f>
        <v>1</v>
      </c>
      <c r="H27" s="3">
        <f t="shared" ref="H27:H34" si="3">IF(G27&gt;=75%,3,IF(G27&gt;=50%,2,IF(G27&gt;0,1,0)))</f>
        <v>3</v>
      </c>
      <c r="I27" s="3" t="str">
        <f t="shared" ref="I27:I34" si="4">IF(G27&gt;=75%,"Strong",IF(G27&gt;=50%,"Moderate",IF(G27&gt;0,"Weak","None")))</f>
        <v>Strong</v>
      </c>
    </row>
    <row r="28" spans="1:9" ht="48" x14ac:dyDescent="0.2">
      <c r="A28" s="14" t="s">
        <v>28</v>
      </c>
      <c r="B28" s="1" t="s">
        <v>143</v>
      </c>
      <c r="C28" s="16"/>
      <c r="F28" s="3">
        <v>11</v>
      </c>
      <c r="G28" s="4">
        <f>COUNTIF(B211:B223,"y")/COUNTA(B211:B223)</f>
        <v>1</v>
      </c>
      <c r="H28" s="3">
        <f t="shared" si="3"/>
        <v>3</v>
      </c>
      <c r="I28" s="3" t="str">
        <f t="shared" si="4"/>
        <v>Strong</v>
      </c>
    </row>
    <row r="29" spans="1:9" x14ac:dyDescent="0.2">
      <c r="A29" s="18"/>
      <c r="B29" s="9"/>
      <c r="C29" s="9"/>
      <c r="F29" s="3">
        <v>12</v>
      </c>
      <c r="G29" s="4">
        <f>COUNTIF(B228:B233,"y")/COUNTA(B228:B233)</f>
        <v>1</v>
      </c>
      <c r="H29" s="3">
        <f t="shared" si="3"/>
        <v>3</v>
      </c>
      <c r="I29" s="3" t="str">
        <f t="shared" si="4"/>
        <v>Strong</v>
      </c>
    </row>
    <row r="30" spans="1:9" ht="33" customHeight="1" x14ac:dyDescent="0.2">
      <c r="A30" s="180" t="s">
        <v>141</v>
      </c>
      <c r="B30" s="180"/>
      <c r="C30" s="180"/>
      <c r="F30" s="3">
        <v>13</v>
      </c>
      <c r="G30" s="4">
        <f>COUNTIF(B238:B245,"y")/COUNTA(B238:B245)</f>
        <v>1</v>
      </c>
      <c r="H30" s="3">
        <f t="shared" si="3"/>
        <v>3</v>
      </c>
      <c r="I30" s="3" t="str">
        <f t="shared" si="4"/>
        <v>Strong</v>
      </c>
    </row>
    <row r="31" spans="1:9" ht="16" x14ac:dyDescent="0.2">
      <c r="A31" s="62"/>
      <c r="B31" s="9"/>
      <c r="C31" s="9"/>
      <c r="F31" s="3">
        <v>14</v>
      </c>
      <c r="G31" s="4">
        <f>COUNTIF(B250:B258,"y")/COUNTA(B250:B258)</f>
        <v>1</v>
      </c>
      <c r="H31" s="3">
        <f t="shared" si="3"/>
        <v>3</v>
      </c>
      <c r="I31" s="3" t="str">
        <f t="shared" si="4"/>
        <v>Strong</v>
      </c>
    </row>
    <row r="32" spans="1:9" ht="17" x14ac:dyDescent="0.2">
      <c r="A32" s="19" t="s">
        <v>13</v>
      </c>
      <c r="B32" s="12" t="s">
        <v>14</v>
      </c>
      <c r="C32" s="13"/>
      <c r="F32" s="3">
        <v>15</v>
      </c>
      <c r="G32" s="4">
        <f>COUNTIF(B263:B267,"y")/COUNTA(B263:B267)</f>
        <v>1</v>
      </c>
      <c r="H32" s="3">
        <f t="shared" si="3"/>
        <v>3</v>
      </c>
      <c r="I32" s="3" t="str">
        <f t="shared" si="4"/>
        <v>Strong</v>
      </c>
    </row>
    <row r="33" spans="1:10" ht="16" x14ac:dyDescent="0.2">
      <c r="A33" s="14" t="s">
        <v>29</v>
      </c>
      <c r="B33" s="1" t="s">
        <v>143</v>
      </c>
      <c r="C33" s="16"/>
      <c r="F33" s="3">
        <v>16</v>
      </c>
      <c r="G33" s="4">
        <f>COUNTIF(B272:B276,"y")/COUNTA(B272:B276)</f>
        <v>1</v>
      </c>
      <c r="H33" s="3">
        <f t="shared" si="3"/>
        <v>3</v>
      </c>
      <c r="I33" s="3" t="str">
        <f t="shared" si="4"/>
        <v>Strong</v>
      </c>
    </row>
    <row r="34" spans="1:10" ht="32" x14ac:dyDescent="0.2">
      <c r="A34" s="14" t="s">
        <v>30</v>
      </c>
      <c r="B34" s="1" t="s">
        <v>143</v>
      </c>
      <c r="C34" s="16"/>
      <c r="F34" s="3">
        <v>17</v>
      </c>
      <c r="G34" s="4">
        <f>COUNTIF(B281:B287,"y")/COUNTA(B281:B287)</f>
        <v>1</v>
      </c>
      <c r="H34" s="3">
        <f t="shared" si="3"/>
        <v>3</v>
      </c>
      <c r="I34" s="3" t="str">
        <f t="shared" si="4"/>
        <v>Strong</v>
      </c>
    </row>
    <row r="35" spans="1:10" ht="48" x14ac:dyDescent="0.2">
      <c r="A35" s="14" t="s">
        <v>31</v>
      </c>
      <c r="B35" s="1" t="s">
        <v>143</v>
      </c>
      <c r="C35" s="16"/>
      <c r="F35" s="87" t="s">
        <v>2</v>
      </c>
      <c r="G35" s="88" t="s">
        <v>4</v>
      </c>
      <c r="H35" s="88">
        <f>SUM(H26:H34)</f>
        <v>27</v>
      </c>
      <c r="I35" s="88" t="s">
        <v>153</v>
      </c>
      <c r="J35" s="88">
        <f>H35*2</f>
        <v>54</v>
      </c>
    </row>
    <row r="36" spans="1:10" ht="33" thickBot="1" x14ac:dyDescent="0.25">
      <c r="A36" s="14" t="s">
        <v>32</v>
      </c>
      <c r="B36" s="1" t="s">
        <v>143</v>
      </c>
      <c r="C36" s="16"/>
      <c r="F36" s="89" t="s">
        <v>3</v>
      </c>
      <c r="G36" s="67" t="s">
        <v>145</v>
      </c>
      <c r="H36" s="59" t="s">
        <v>146</v>
      </c>
      <c r="I36" s="68" t="s">
        <v>147</v>
      </c>
    </row>
    <row r="37" spans="1:10" ht="48" x14ac:dyDescent="0.2">
      <c r="A37" s="14" t="s">
        <v>33</v>
      </c>
      <c r="B37" s="1" t="s">
        <v>143</v>
      </c>
      <c r="C37" s="16"/>
      <c r="F37" s="3">
        <v>18</v>
      </c>
      <c r="G37" s="4">
        <f>COUNTIF(B295:B299,"y")/COUNTA(B295:B299)</f>
        <v>1</v>
      </c>
      <c r="H37" s="3">
        <f>IF(G37&gt;=75%,3,IF(G37&gt;=50%,2,IF(G37&gt;0,1,0)))</f>
        <v>3</v>
      </c>
      <c r="I37" s="3" t="str">
        <f>IF(G37&gt;=75%,"Strong",IF(G37&gt;=50%,"Moderate",IF(G37&gt;0,"Weak","None")))</f>
        <v>Strong</v>
      </c>
    </row>
    <row r="38" spans="1:10" ht="16" thickBot="1" x14ac:dyDescent="0.25">
      <c r="A38" s="7"/>
      <c r="B38" s="9"/>
      <c r="C38" s="9"/>
      <c r="F38" s="61" t="s">
        <v>154</v>
      </c>
      <c r="G38" s="61"/>
      <c r="H38" s="61"/>
      <c r="I38" s="61"/>
    </row>
    <row r="39" spans="1:10" ht="27" customHeight="1" x14ac:dyDescent="0.2">
      <c r="A39" s="180" t="s">
        <v>34</v>
      </c>
      <c r="B39" s="180"/>
      <c r="C39" s="180"/>
      <c r="F39" s="5">
        <v>19</v>
      </c>
      <c r="G39" s="4">
        <f>COUNTIF(B308:B314,"y")/COUNTA(B308:B314)</f>
        <v>1</v>
      </c>
      <c r="H39" s="5">
        <f>IF(G39&gt;=75%,3,IF(G39&gt;=50%,2,IF(G39&gt;0,1,0)))</f>
        <v>3</v>
      </c>
      <c r="I39" s="5" t="str">
        <f>IF(G39&gt;=75%,"Strong",IF(G39&gt;=50%,"Moderate",IF(G39&gt;0,"Weak","None")))</f>
        <v>Strong</v>
      </c>
    </row>
    <row r="40" spans="1:10" x14ac:dyDescent="0.2">
      <c r="A40" s="20"/>
      <c r="B40" s="9"/>
      <c r="C40" s="9"/>
      <c r="F40" s="75" t="s">
        <v>155</v>
      </c>
      <c r="G40" s="75"/>
      <c r="H40" s="75">
        <f>H18+H39+H37+J35+H23</f>
        <v>80</v>
      </c>
    </row>
    <row r="41" spans="1:10" ht="17" x14ac:dyDescent="0.2">
      <c r="A41" s="21" t="s">
        <v>13</v>
      </c>
      <c r="B41" s="12" t="s">
        <v>14</v>
      </c>
      <c r="C41" s="13"/>
    </row>
    <row r="42" spans="1:10" ht="32" x14ac:dyDescent="0.2">
      <c r="A42" s="22" t="s">
        <v>35</v>
      </c>
      <c r="B42" s="1" t="s">
        <v>143</v>
      </c>
      <c r="C42" s="16"/>
    </row>
    <row r="43" spans="1:10" ht="16" x14ac:dyDescent="0.2">
      <c r="A43" s="22" t="s">
        <v>36</v>
      </c>
      <c r="B43" s="1" t="s">
        <v>143</v>
      </c>
      <c r="C43" s="16"/>
    </row>
    <row r="44" spans="1:10" ht="32" x14ac:dyDescent="0.2">
      <c r="A44" s="22" t="s">
        <v>37</v>
      </c>
      <c r="B44" s="1" t="s">
        <v>143</v>
      </c>
      <c r="C44" s="16"/>
    </row>
    <row r="45" spans="1:10" ht="32" x14ac:dyDescent="0.2">
      <c r="A45" s="22" t="s">
        <v>38</v>
      </c>
      <c r="B45" s="1" t="s">
        <v>143</v>
      </c>
      <c r="C45" s="16"/>
    </row>
    <row r="46" spans="1:10" ht="48" x14ac:dyDescent="0.2">
      <c r="A46" s="22" t="s">
        <v>39</v>
      </c>
      <c r="B46" s="1" t="s">
        <v>143</v>
      </c>
      <c r="C46" s="16"/>
    </row>
    <row r="47" spans="1:10" x14ac:dyDescent="0.2">
      <c r="A47" s="23"/>
      <c r="B47" s="9"/>
      <c r="C47" s="9"/>
    </row>
    <row r="48" spans="1:10" ht="41.25" customHeight="1" x14ac:dyDescent="0.2">
      <c r="A48" s="180" t="s">
        <v>40</v>
      </c>
      <c r="B48" s="180"/>
      <c r="C48" s="180"/>
    </row>
    <row r="49" spans="1:3" x14ac:dyDescent="0.2">
      <c r="A49" s="20"/>
      <c r="B49" s="9"/>
      <c r="C49" s="9"/>
    </row>
    <row r="50" spans="1:3" ht="17" x14ac:dyDescent="0.2">
      <c r="A50" s="21" t="s">
        <v>13</v>
      </c>
      <c r="B50" s="12" t="s">
        <v>14</v>
      </c>
      <c r="C50" s="13"/>
    </row>
    <row r="51" spans="1:3" ht="32" x14ac:dyDescent="0.2">
      <c r="A51" s="22" t="s">
        <v>41</v>
      </c>
      <c r="B51" s="1" t="s">
        <v>143</v>
      </c>
      <c r="C51" s="16"/>
    </row>
    <row r="52" spans="1:3" ht="64" x14ac:dyDescent="0.2">
      <c r="A52" s="22" t="s">
        <v>42</v>
      </c>
      <c r="B52" s="1" t="s">
        <v>143</v>
      </c>
      <c r="C52" s="16"/>
    </row>
    <row r="53" spans="1:3" ht="64" x14ac:dyDescent="0.2">
      <c r="A53" s="22" t="s">
        <v>43</v>
      </c>
      <c r="B53" s="1" t="s">
        <v>143</v>
      </c>
      <c r="C53" s="16"/>
    </row>
    <row r="54" spans="1:3" ht="64" x14ac:dyDescent="0.2">
      <c r="A54" s="22" t="s">
        <v>44</v>
      </c>
      <c r="B54" s="1" t="s">
        <v>143</v>
      </c>
      <c r="C54" s="16"/>
    </row>
    <row r="55" spans="1:3" ht="64" x14ac:dyDescent="0.2">
      <c r="A55" s="22" t="s">
        <v>45</v>
      </c>
      <c r="B55" s="1" t="s">
        <v>143</v>
      </c>
      <c r="C55" s="16"/>
    </row>
    <row r="56" spans="1:3" ht="48" x14ac:dyDescent="0.2">
      <c r="A56" s="22" t="s">
        <v>46</v>
      </c>
      <c r="B56" s="1" t="s">
        <v>143</v>
      </c>
      <c r="C56" s="16"/>
    </row>
    <row r="57" spans="1:3" ht="32" x14ac:dyDescent="0.2">
      <c r="A57" s="22" t="s">
        <v>47</v>
      </c>
      <c r="B57" s="1" t="s">
        <v>143</v>
      </c>
      <c r="C57" s="16"/>
    </row>
    <row r="58" spans="1:3" ht="48" x14ac:dyDescent="0.2">
      <c r="A58" s="22" t="s">
        <v>48</v>
      </c>
      <c r="B58" s="1" t="s">
        <v>143</v>
      </c>
      <c r="C58" s="16"/>
    </row>
    <row r="59" spans="1:3" ht="16" thickBot="1" x14ac:dyDescent="0.25">
      <c r="A59" s="7"/>
      <c r="B59" s="9"/>
      <c r="C59" s="9"/>
    </row>
    <row r="60" spans="1:3" ht="21" customHeight="1" thickBot="1" x14ac:dyDescent="0.25">
      <c r="A60" s="183" t="s">
        <v>49</v>
      </c>
      <c r="B60" s="184"/>
      <c r="C60" s="185"/>
    </row>
    <row r="61" spans="1:3" x14ac:dyDescent="0.2">
      <c r="A61" s="24"/>
      <c r="C61" s="2"/>
    </row>
    <row r="62" spans="1:3" ht="20" x14ac:dyDescent="0.2">
      <c r="A62" s="190" t="s">
        <v>50</v>
      </c>
      <c r="B62" s="191"/>
      <c r="C62" s="192"/>
    </row>
    <row r="64" spans="1:3" ht="42.75" customHeight="1" x14ac:dyDescent="0.2">
      <c r="A64" s="193" t="s">
        <v>51</v>
      </c>
      <c r="B64" s="193"/>
      <c r="C64" s="193"/>
    </row>
    <row r="65" spans="1:3" x14ac:dyDescent="0.2">
      <c r="B65" s="9"/>
      <c r="C65" s="9"/>
    </row>
    <row r="66" spans="1:3" ht="16" x14ac:dyDescent="0.2">
      <c r="A66" s="25" t="s">
        <v>13</v>
      </c>
      <c r="B66" s="12" t="s">
        <v>14</v>
      </c>
      <c r="C66" s="26"/>
    </row>
    <row r="67" spans="1:3" ht="98" x14ac:dyDescent="0.2">
      <c r="A67" s="22" t="s">
        <v>52</v>
      </c>
      <c r="B67" s="1" t="s">
        <v>143</v>
      </c>
      <c r="C67" s="16"/>
    </row>
    <row r="68" spans="1:3" ht="48" x14ac:dyDescent="0.2">
      <c r="A68" s="22" t="s">
        <v>53</v>
      </c>
      <c r="B68" s="1" t="s">
        <v>268</v>
      </c>
      <c r="C68" s="16"/>
    </row>
    <row r="69" spans="1:3" ht="48" x14ac:dyDescent="0.2">
      <c r="A69" s="22" t="s">
        <v>54</v>
      </c>
      <c r="B69" s="1" t="s">
        <v>268</v>
      </c>
      <c r="C69" s="16"/>
    </row>
    <row r="70" spans="1:3" ht="32" x14ac:dyDescent="0.2">
      <c r="A70" s="22" t="s">
        <v>55</v>
      </c>
      <c r="B70" s="1" t="s">
        <v>268</v>
      </c>
      <c r="C70" s="16"/>
    </row>
    <row r="71" spans="1:3" ht="32" x14ac:dyDescent="0.2">
      <c r="A71" s="22" t="s">
        <v>56</v>
      </c>
      <c r="B71" s="1" t="s">
        <v>268</v>
      </c>
      <c r="C71" s="16"/>
    </row>
    <row r="72" spans="1:3" ht="112" x14ac:dyDescent="0.2">
      <c r="A72" s="27" t="s">
        <v>57</v>
      </c>
      <c r="B72" s="1" t="s">
        <v>268</v>
      </c>
      <c r="C72" s="16"/>
    </row>
    <row r="73" spans="1:3" ht="48" x14ac:dyDescent="0.2">
      <c r="A73" s="27" t="s">
        <v>58</v>
      </c>
      <c r="B73" s="1" t="s">
        <v>143</v>
      </c>
      <c r="C73" s="16"/>
    </row>
    <row r="74" spans="1:3" ht="48" x14ac:dyDescent="0.2">
      <c r="A74" s="27" t="s">
        <v>59</v>
      </c>
      <c r="B74" s="1" t="s">
        <v>143</v>
      </c>
      <c r="C74" s="16"/>
    </row>
    <row r="75" spans="1:3" ht="82" x14ac:dyDescent="0.2">
      <c r="A75" s="27" t="s">
        <v>60</v>
      </c>
      <c r="B75" s="1" t="s">
        <v>143</v>
      </c>
      <c r="C75" s="16"/>
    </row>
    <row r="76" spans="1:3" ht="64" x14ac:dyDescent="0.2">
      <c r="A76" s="27" t="s">
        <v>61</v>
      </c>
      <c r="B76" s="1" t="s">
        <v>143</v>
      </c>
      <c r="C76" s="16"/>
    </row>
    <row r="77" spans="1:3" ht="48" x14ac:dyDescent="0.2">
      <c r="A77" s="17" t="s">
        <v>62</v>
      </c>
      <c r="B77" s="1" t="s">
        <v>268</v>
      </c>
      <c r="C77" s="16"/>
    </row>
    <row r="78" spans="1:3" ht="48" x14ac:dyDescent="0.2">
      <c r="A78" s="17" t="s">
        <v>63</v>
      </c>
      <c r="B78" s="1" t="s">
        <v>143</v>
      </c>
      <c r="C78" s="16"/>
    </row>
    <row r="79" spans="1:3" ht="64" x14ac:dyDescent="0.2">
      <c r="A79" s="17" t="s">
        <v>64</v>
      </c>
      <c r="B79" s="1" t="s">
        <v>143</v>
      </c>
      <c r="C79" s="16"/>
    </row>
    <row r="80" spans="1:3" x14ac:dyDescent="0.2">
      <c r="A80" s="7"/>
      <c r="B80" s="90"/>
      <c r="C80" s="9"/>
    </row>
    <row r="81" spans="1:3" x14ac:dyDescent="0.2">
      <c r="A81" s="28" t="s">
        <v>65</v>
      </c>
      <c r="B81" s="90"/>
      <c r="C81" s="9"/>
    </row>
    <row r="82" spans="1:3" ht="77" x14ac:dyDescent="0.2">
      <c r="A82" s="7" t="s">
        <v>66</v>
      </c>
      <c r="B82" s="9"/>
      <c r="C82" s="9"/>
    </row>
    <row r="83" spans="1:3" x14ac:dyDescent="0.2">
      <c r="A83" s="7"/>
      <c r="B83" s="9"/>
      <c r="C83" s="9"/>
    </row>
    <row r="84" spans="1:3" ht="49.5" customHeight="1" x14ac:dyDescent="0.2">
      <c r="A84" s="180" t="s">
        <v>67</v>
      </c>
      <c r="B84" s="180"/>
      <c r="C84" s="180"/>
    </row>
    <row r="85" spans="1:3" ht="16" x14ac:dyDescent="0.2">
      <c r="A85" s="29"/>
      <c r="B85" s="9"/>
      <c r="C85" s="9"/>
    </row>
    <row r="86" spans="1:3" ht="16" x14ac:dyDescent="0.2">
      <c r="A86" s="30" t="s">
        <v>13</v>
      </c>
      <c r="B86" s="12" t="s">
        <v>14</v>
      </c>
      <c r="C86" s="26"/>
    </row>
    <row r="87" spans="1:3" ht="130" x14ac:dyDescent="0.2">
      <c r="A87" s="14" t="s">
        <v>68</v>
      </c>
      <c r="B87" s="1" t="s">
        <v>268</v>
      </c>
      <c r="C87" s="16"/>
    </row>
    <row r="88" spans="1:3" ht="112" x14ac:dyDescent="0.2">
      <c r="A88" s="14" t="s">
        <v>69</v>
      </c>
      <c r="B88" s="1" t="s">
        <v>268</v>
      </c>
      <c r="C88" s="16"/>
    </row>
    <row r="89" spans="1:3" ht="80" x14ac:dyDescent="0.2">
      <c r="A89" s="17" t="s">
        <v>70</v>
      </c>
      <c r="B89" s="1" t="s">
        <v>268</v>
      </c>
      <c r="C89" s="16"/>
    </row>
    <row r="90" spans="1:3" ht="64" x14ac:dyDescent="0.2">
      <c r="A90" s="14" t="s">
        <v>71</v>
      </c>
      <c r="B90" s="1" t="s">
        <v>143</v>
      </c>
      <c r="C90" s="16"/>
    </row>
    <row r="91" spans="1:3" ht="82" x14ac:dyDescent="0.2">
      <c r="A91" s="14" t="s">
        <v>72</v>
      </c>
      <c r="B91" s="1" t="s">
        <v>268</v>
      </c>
      <c r="C91" s="16"/>
    </row>
    <row r="92" spans="1:3" ht="64" x14ac:dyDescent="0.2">
      <c r="A92" s="17" t="s">
        <v>73</v>
      </c>
      <c r="B92" s="1" t="s">
        <v>143</v>
      </c>
      <c r="C92" s="16"/>
    </row>
    <row r="93" spans="1:3" ht="82" x14ac:dyDescent="0.2">
      <c r="A93" s="17" t="s">
        <v>74</v>
      </c>
      <c r="B93" s="1" t="s">
        <v>143</v>
      </c>
      <c r="C93" s="16"/>
    </row>
    <row r="94" spans="1:3" ht="64" x14ac:dyDescent="0.2">
      <c r="A94" s="17" t="s">
        <v>75</v>
      </c>
      <c r="B94" s="1" t="s">
        <v>143</v>
      </c>
      <c r="C94" s="16"/>
    </row>
    <row r="95" spans="1:3" ht="48" x14ac:dyDescent="0.2">
      <c r="A95" s="14" t="s">
        <v>76</v>
      </c>
      <c r="B95" s="1" t="s">
        <v>268</v>
      </c>
      <c r="C95" s="16"/>
    </row>
    <row r="96" spans="1:3" ht="114" x14ac:dyDescent="0.2">
      <c r="A96" s="14" t="s">
        <v>77</v>
      </c>
      <c r="B96" s="1" t="s">
        <v>143</v>
      </c>
      <c r="C96" s="16"/>
    </row>
    <row r="97" spans="1:3" ht="64" x14ac:dyDescent="0.2">
      <c r="A97" s="14" t="s">
        <v>78</v>
      </c>
      <c r="B97" s="1" t="s">
        <v>143</v>
      </c>
      <c r="C97" s="16"/>
    </row>
    <row r="98" spans="1:3" x14ac:dyDescent="0.2">
      <c r="A98" s="7"/>
      <c r="B98" s="9"/>
      <c r="C98" s="9"/>
    </row>
    <row r="99" spans="1:3" ht="38" x14ac:dyDescent="0.2">
      <c r="A99" s="31" t="s">
        <v>79</v>
      </c>
      <c r="B99" s="9"/>
      <c r="C99" s="9"/>
    </row>
    <row r="100" spans="1:3" ht="26" x14ac:dyDescent="0.2">
      <c r="A100" s="31" t="s">
        <v>80</v>
      </c>
      <c r="B100" s="9"/>
      <c r="C100" s="9"/>
    </row>
    <row r="101" spans="1:3" ht="26" x14ac:dyDescent="0.2">
      <c r="A101" s="31" t="s">
        <v>81</v>
      </c>
      <c r="B101" s="9"/>
      <c r="C101" s="9"/>
    </row>
    <row r="102" spans="1:3" ht="26" x14ac:dyDescent="0.2">
      <c r="A102" s="31" t="s">
        <v>82</v>
      </c>
      <c r="B102" s="9"/>
      <c r="C102" s="9"/>
    </row>
    <row r="103" spans="1:3" x14ac:dyDescent="0.2">
      <c r="A103" s="7"/>
      <c r="B103" s="9"/>
      <c r="C103" s="9"/>
    </row>
    <row r="104" spans="1:3" ht="51" customHeight="1" x14ac:dyDescent="0.2">
      <c r="A104" s="180" t="s">
        <v>83</v>
      </c>
      <c r="B104" s="180"/>
      <c r="C104" s="180"/>
    </row>
    <row r="105" spans="1:3" ht="16" x14ac:dyDescent="0.2">
      <c r="A105" s="32"/>
      <c r="B105" s="9"/>
      <c r="C105" s="9"/>
    </row>
    <row r="106" spans="1:3" ht="16" x14ac:dyDescent="0.2">
      <c r="A106" s="30" t="s">
        <v>13</v>
      </c>
      <c r="B106" s="12" t="s">
        <v>14</v>
      </c>
      <c r="C106" s="26"/>
    </row>
    <row r="107" spans="1:3" ht="112" x14ac:dyDescent="0.2">
      <c r="A107" s="14" t="s">
        <v>84</v>
      </c>
      <c r="B107" s="1" t="s">
        <v>143</v>
      </c>
      <c r="C107" s="16"/>
    </row>
    <row r="108" spans="1:3" ht="48" x14ac:dyDescent="0.2">
      <c r="A108" s="14" t="s">
        <v>85</v>
      </c>
      <c r="B108" s="1" t="s">
        <v>143</v>
      </c>
      <c r="C108" s="16"/>
    </row>
    <row r="109" spans="1:3" ht="32" x14ac:dyDescent="0.2">
      <c r="A109" s="14" t="s">
        <v>140</v>
      </c>
      <c r="B109" s="1" t="s">
        <v>268</v>
      </c>
      <c r="C109" s="16"/>
    </row>
    <row r="110" spans="1:3" ht="48" x14ac:dyDescent="0.2">
      <c r="A110" s="14" t="s">
        <v>86</v>
      </c>
      <c r="B110" s="1" t="s">
        <v>143</v>
      </c>
      <c r="C110" s="16"/>
    </row>
    <row r="111" spans="1:3" ht="64" x14ac:dyDescent="0.2">
      <c r="A111" s="14" t="s">
        <v>87</v>
      </c>
      <c r="B111" s="1" t="s">
        <v>143</v>
      </c>
      <c r="C111" s="16"/>
    </row>
    <row r="112" spans="1:3" ht="32" x14ac:dyDescent="0.2">
      <c r="A112" s="14" t="s">
        <v>88</v>
      </c>
      <c r="B112" s="1" t="s">
        <v>143</v>
      </c>
      <c r="C112" s="16"/>
    </row>
    <row r="113" spans="1:3" ht="48" x14ac:dyDescent="0.2">
      <c r="A113" s="14" t="s">
        <v>89</v>
      </c>
      <c r="B113" s="1" t="s">
        <v>268</v>
      </c>
      <c r="C113" s="16"/>
    </row>
    <row r="114" spans="1:3" ht="96" x14ac:dyDescent="0.2">
      <c r="A114" s="33" t="s">
        <v>90</v>
      </c>
      <c r="B114" s="1" t="s">
        <v>143</v>
      </c>
      <c r="C114" s="16"/>
    </row>
    <row r="115" spans="1:3" ht="48" x14ac:dyDescent="0.2">
      <c r="A115" s="33" t="s">
        <v>91</v>
      </c>
      <c r="B115" s="1" t="s">
        <v>143</v>
      </c>
      <c r="C115" s="16"/>
    </row>
    <row r="116" spans="1:3" ht="48" x14ac:dyDescent="0.2">
      <c r="A116" s="33" t="s">
        <v>92</v>
      </c>
      <c r="B116" s="1" t="s">
        <v>143</v>
      </c>
      <c r="C116" s="16"/>
    </row>
    <row r="117" spans="1:3" ht="64" x14ac:dyDescent="0.2">
      <c r="A117" s="27" t="s">
        <v>93</v>
      </c>
      <c r="B117" s="1" t="s">
        <v>268</v>
      </c>
      <c r="C117" s="16"/>
    </row>
    <row r="118" spans="1:3" ht="80" x14ac:dyDescent="0.2">
      <c r="A118" s="27" t="s">
        <v>94</v>
      </c>
      <c r="B118" s="1" t="s">
        <v>143</v>
      </c>
      <c r="C118" s="16"/>
    </row>
    <row r="119" spans="1:3" x14ac:dyDescent="0.2">
      <c r="A119" s="34"/>
      <c r="B119" s="90"/>
      <c r="C119" s="9"/>
    </row>
    <row r="120" spans="1:3" ht="26" x14ac:dyDescent="0.2">
      <c r="A120" s="35" t="s">
        <v>95</v>
      </c>
      <c r="B120" s="90"/>
      <c r="C120" s="9"/>
    </row>
    <row r="121" spans="1:3" x14ac:dyDescent="0.2">
      <c r="A121" s="34"/>
      <c r="B121" s="9"/>
      <c r="C121" s="9"/>
    </row>
    <row r="122" spans="1:3" ht="48" customHeight="1" x14ac:dyDescent="0.2">
      <c r="A122" s="180" t="s">
        <v>96</v>
      </c>
      <c r="B122" s="180"/>
      <c r="C122" s="180"/>
    </row>
    <row r="123" spans="1:3" x14ac:dyDescent="0.2">
      <c r="A123" s="7"/>
      <c r="B123" s="9"/>
      <c r="C123" s="9"/>
    </row>
    <row r="124" spans="1:3" ht="16" x14ac:dyDescent="0.2">
      <c r="A124" s="30" t="s">
        <v>13</v>
      </c>
      <c r="B124" s="12" t="s">
        <v>14</v>
      </c>
      <c r="C124" s="26"/>
    </row>
    <row r="125" spans="1:3" ht="98" x14ac:dyDescent="0.2">
      <c r="A125" s="17" t="s">
        <v>97</v>
      </c>
      <c r="B125" s="1" t="s">
        <v>143</v>
      </c>
      <c r="C125" s="16"/>
    </row>
    <row r="126" spans="1:3" ht="32" x14ac:dyDescent="0.2">
      <c r="A126" s="36" t="s">
        <v>98</v>
      </c>
      <c r="B126" s="1" t="s">
        <v>143</v>
      </c>
      <c r="C126" s="16"/>
    </row>
    <row r="127" spans="1:3" ht="64" x14ac:dyDescent="0.2">
      <c r="A127" s="14" t="s">
        <v>99</v>
      </c>
      <c r="B127" s="1" t="s">
        <v>268</v>
      </c>
      <c r="C127" s="16"/>
    </row>
    <row r="128" spans="1:3" ht="32" x14ac:dyDescent="0.2">
      <c r="A128" s="14" t="s">
        <v>100</v>
      </c>
      <c r="B128" s="1" t="s">
        <v>268</v>
      </c>
      <c r="C128" s="16"/>
    </row>
    <row r="129" spans="1:3" ht="48" x14ac:dyDescent="0.2">
      <c r="A129" s="17" t="s">
        <v>101</v>
      </c>
      <c r="B129" s="1" t="s">
        <v>268</v>
      </c>
      <c r="C129" s="16"/>
    </row>
    <row r="130" spans="1:3" ht="32" x14ac:dyDescent="0.2">
      <c r="A130" s="14" t="s">
        <v>102</v>
      </c>
      <c r="B130" s="1" t="s">
        <v>143</v>
      </c>
      <c r="C130" s="16"/>
    </row>
    <row r="131" spans="1:3" x14ac:dyDescent="0.2">
      <c r="A131" s="7"/>
      <c r="B131" s="9"/>
      <c r="C131" s="9"/>
    </row>
    <row r="132" spans="1:3" ht="62" x14ac:dyDescent="0.2">
      <c r="A132" s="31" t="s">
        <v>103</v>
      </c>
      <c r="B132" s="9"/>
      <c r="C132" s="9"/>
    </row>
    <row r="133" spans="1:3" x14ac:dyDescent="0.2">
      <c r="A133" s="7"/>
      <c r="B133" s="9"/>
      <c r="C133" s="9"/>
    </row>
    <row r="134" spans="1:3" ht="22.5" customHeight="1" x14ac:dyDescent="0.2">
      <c r="A134" s="180" t="s">
        <v>104</v>
      </c>
      <c r="B134" s="180"/>
      <c r="C134" s="180"/>
    </row>
    <row r="135" spans="1:3" x14ac:dyDescent="0.2">
      <c r="A135" s="7"/>
    </row>
    <row r="136" spans="1:3" ht="16" x14ac:dyDescent="0.2">
      <c r="A136" s="30" t="s">
        <v>13</v>
      </c>
      <c r="B136" s="12" t="s">
        <v>14</v>
      </c>
      <c r="C136" s="37"/>
    </row>
    <row r="137" spans="1:3" ht="16" x14ac:dyDescent="0.2">
      <c r="A137" s="17" t="s">
        <v>105</v>
      </c>
      <c r="B137" s="1" t="s">
        <v>268</v>
      </c>
      <c r="C137" s="16"/>
    </row>
    <row r="138" spans="1:3" ht="32" x14ac:dyDescent="0.2">
      <c r="A138" s="17" t="s">
        <v>106</v>
      </c>
      <c r="B138" s="1" t="s">
        <v>268</v>
      </c>
      <c r="C138" s="16"/>
    </row>
    <row r="139" spans="1:3" ht="48" x14ac:dyDescent="0.2">
      <c r="A139" s="17" t="s">
        <v>107</v>
      </c>
      <c r="B139" s="1" t="s">
        <v>143</v>
      </c>
      <c r="C139" s="16"/>
    </row>
    <row r="140" spans="1:3" ht="96" x14ac:dyDescent="0.2">
      <c r="A140" s="17" t="s">
        <v>108</v>
      </c>
      <c r="B140" s="1" t="s">
        <v>143</v>
      </c>
      <c r="C140" s="16"/>
    </row>
    <row r="141" spans="1:3" ht="96" x14ac:dyDescent="0.2">
      <c r="A141" s="17" t="s">
        <v>109</v>
      </c>
      <c r="B141" s="1" t="s">
        <v>143</v>
      </c>
      <c r="C141" s="16"/>
    </row>
    <row r="142" spans="1:3" ht="32" x14ac:dyDescent="0.2">
      <c r="A142" s="17" t="s">
        <v>110</v>
      </c>
      <c r="B142" s="1" t="s">
        <v>143</v>
      </c>
      <c r="C142" s="16"/>
    </row>
    <row r="143" spans="1:3" x14ac:dyDescent="0.2">
      <c r="A143" s="7"/>
    </row>
    <row r="144" spans="1:3" ht="20" x14ac:dyDescent="0.2">
      <c r="A144" s="190" t="s">
        <v>1</v>
      </c>
      <c r="B144" s="191"/>
      <c r="C144" s="192"/>
    </row>
    <row r="146" spans="1:3" ht="35.25" customHeight="1" x14ac:dyDescent="0.2">
      <c r="A146" s="180" t="s">
        <v>111</v>
      </c>
      <c r="B146" s="180"/>
      <c r="C146" s="180"/>
    </row>
    <row r="147" spans="1:3" ht="16" x14ac:dyDescent="0.2">
      <c r="A147" s="38"/>
    </row>
    <row r="148" spans="1:3" ht="16" x14ac:dyDescent="0.2">
      <c r="A148" s="39" t="s">
        <v>13</v>
      </c>
      <c r="B148" s="12" t="s">
        <v>14</v>
      </c>
      <c r="C148" s="37"/>
    </row>
    <row r="149" spans="1:3" ht="64" x14ac:dyDescent="0.2">
      <c r="A149" s="22" t="s">
        <v>112</v>
      </c>
      <c r="B149" s="1" t="s">
        <v>143</v>
      </c>
      <c r="C149" s="16"/>
    </row>
    <row r="150" spans="1:3" ht="48" x14ac:dyDescent="0.2">
      <c r="A150" s="22" t="s">
        <v>113</v>
      </c>
      <c r="B150" s="1" t="s">
        <v>143</v>
      </c>
      <c r="C150" s="16"/>
    </row>
    <row r="151" spans="1:3" ht="32" x14ac:dyDescent="0.2">
      <c r="A151" s="14" t="s">
        <v>114</v>
      </c>
      <c r="B151" s="1" t="s">
        <v>143</v>
      </c>
      <c r="C151" s="16"/>
    </row>
    <row r="152" spans="1:3" ht="32" x14ac:dyDescent="0.2">
      <c r="A152" s="14" t="s">
        <v>115</v>
      </c>
      <c r="B152" s="1" t="s">
        <v>143</v>
      </c>
      <c r="C152" s="16"/>
    </row>
    <row r="153" spans="1:3" ht="32" x14ac:dyDescent="0.2">
      <c r="A153" s="14" t="s">
        <v>116</v>
      </c>
      <c r="B153" s="1" t="s">
        <v>143</v>
      </c>
      <c r="C153" s="16"/>
    </row>
    <row r="154" spans="1:3" ht="80" x14ac:dyDescent="0.2">
      <c r="A154" s="17" t="s">
        <v>117</v>
      </c>
      <c r="B154" s="1" t="s">
        <v>143</v>
      </c>
      <c r="C154" s="16"/>
    </row>
    <row r="155" spans="1:3" ht="80" x14ac:dyDescent="0.2">
      <c r="A155" s="14" t="s">
        <v>118</v>
      </c>
      <c r="B155" s="1" t="s">
        <v>143</v>
      </c>
      <c r="C155" s="16"/>
    </row>
    <row r="156" spans="1:3" ht="64" x14ac:dyDescent="0.2">
      <c r="A156" s="14" t="s">
        <v>119</v>
      </c>
      <c r="B156" s="1" t="s">
        <v>143</v>
      </c>
      <c r="C156" s="16"/>
    </row>
    <row r="157" spans="1:3" ht="16" x14ac:dyDescent="0.2">
      <c r="A157" s="14" t="s">
        <v>120</v>
      </c>
      <c r="B157" s="1" t="s">
        <v>143</v>
      </c>
      <c r="C157" s="16"/>
    </row>
    <row r="158" spans="1:3" x14ac:dyDescent="0.2">
      <c r="A158" s="7"/>
    </row>
    <row r="159" spans="1:3" ht="37.5" customHeight="1" x14ac:dyDescent="0.2">
      <c r="A159" s="180" t="s">
        <v>121</v>
      </c>
      <c r="B159" s="180"/>
      <c r="C159" s="180"/>
    </row>
    <row r="160" spans="1:3" x14ac:dyDescent="0.2">
      <c r="A160" s="7"/>
    </row>
    <row r="161" spans="1:3" ht="16" x14ac:dyDescent="0.2">
      <c r="A161" s="30" t="s">
        <v>13</v>
      </c>
      <c r="B161" s="12" t="s">
        <v>14</v>
      </c>
      <c r="C161" s="40"/>
    </row>
    <row r="162" spans="1:3" ht="48" x14ac:dyDescent="0.2">
      <c r="A162" s="17" t="s">
        <v>122</v>
      </c>
      <c r="B162" s="1" t="s">
        <v>143</v>
      </c>
      <c r="C162" s="15"/>
    </row>
    <row r="163" spans="1:3" ht="64" x14ac:dyDescent="0.2">
      <c r="A163" s="17" t="s">
        <v>123</v>
      </c>
      <c r="B163" s="1" t="s">
        <v>143</v>
      </c>
      <c r="C163" s="15"/>
    </row>
    <row r="164" spans="1:3" ht="32" x14ac:dyDescent="0.2">
      <c r="A164" s="27" t="s">
        <v>124</v>
      </c>
      <c r="B164" s="1" t="s">
        <v>143</v>
      </c>
      <c r="C164" s="15"/>
    </row>
    <row r="165" spans="1:3" ht="80" x14ac:dyDescent="0.2">
      <c r="A165" s="17" t="s">
        <v>125</v>
      </c>
      <c r="B165" s="1" t="s">
        <v>143</v>
      </c>
      <c r="C165" s="15"/>
    </row>
    <row r="166" spans="1:3" ht="48" x14ac:dyDescent="0.2">
      <c r="A166" s="17" t="s">
        <v>126</v>
      </c>
      <c r="B166" s="1" t="s">
        <v>143</v>
      </c>
      <c r="C166" s="15"/>
    </row>
    <row r="167" spans="1:3" ht="64" x14ac:dyDescent="0.2">
      <c r="A167" s="17" t="s">
        <v>127</v>
      </c>
      <c r="B167" s="1" t="s">
        <v>143</v>
      </c>
      <c r="C167" s="15"/>
    </row>
    <row r="168" spans="1:3" x14ac:dyDescent="0.2">
      <c r="A168" s="7"/>
    </row>
    <row r="169" spans="1:3" ht="36.75" customHeight="1" x14ac:dyDescent="0.2">
      <c r="A169" s="180" t="s">
        <v>128</v>
      </c>
      <c r="B169" s="180"/>
      <c r="C169" s="180"/>
    </row>
    <row r="170" spans="1:3" x14ac:dyDescent="0.2">
      <c r="A170" s="7"/>
    </row>
    <row r="171" spans="1:3" ht="16" x14ac:dyDescent="0.2">
      <c r="A171" s="39" t="s">
        <v>13</v>
      </c>
      <c r="B171" s="12" t="s">
        <v>14</v>
      </c>
      <c r="C171" s="40"/>
    </row>
    <row r="172" spans="1:3" ht="32" x14ac:dyDescent="0.2">
      <c r="A172" s="17" t="s">
        <v>129</v>
      </c>
      <c r="B172" s="1" t="s">
        <v>143</v>
      </c>
      <c r="C172" s="16"/>
    </row>
    <row r="173" spans="1:3" ht="16" x14ac:dyDescent="0.2">
      <c r="A173" s="17" t="s">
        <v>130</v>
      </c>
      <c r="B173" s="1" t="s">
        <v>143</v>
      </c>
      <c r="C173" s="16"/>
    </row>
    <row r="174" spans="1:3" ht="32" x14ac:dyDescent="0.2">
      <c r="A174" s="17" t="s">
        <v>131</v>
      </c>
      <c r="B174" s="1" t="s">
        <v>143</v>
      </c>
      <c r="C174" s="16"/>
    </row>
    <row r="175" spans="1:3" ht="32" x14ac:dyDescent="0.2">
      <c r="A175" s="17" t="s">
        <v>132</v>
      </c>
      <c r="B175" s="1" t="s">
        <v>143</v>
      </c>
      <c r="C175" s="16"/>
    </row>
    <row r="176" spans="1:3" ht="32" x14ac:dyDescent="0.2">
      <c r="A176" s="17" t="s">
        <v>133</v>
      </c>
      <c r="B176" s="1" t="s">
        <v>143</v>
      </c>
      <c r="C176" s="16"/>
    </row>
    <row r="177" spans="1:3" ht="32" x14ac:dyDescent="0.2">
      <c r="A177" s="17" t="s">
        <v>134</v>
      </c>
      <c r="B177" s="1" t="s">
        <v>143</v>
      </c>
      <c r="C177" s="16"/>
    </row>
    <row r="179" spans="1:3" ht="20" x14ac:dyDescent="0.2">
      <c r="A179" s="194" t="s">
        <v>156</v>
      </c>
      <c r="B179" s="195"/>
      <c r="C179" s="196"/>
    </row>
    <row r="181" spans="1:3" ht="20.25" customHeight="1" x14ac:dyDescent="0.2">
      <c r="A181" s="197" t="s">
        <v>157</v>
      </c>
      <c r="B181" s="197"/>
      <c r="C181" s="197"/>
    </row>
    <row r="183" spans="1:3" x14ac:dyDescent="0.2">
      <c r="A183" s="91" t="s">
        <v>13</v>
      </c>
      <c r="B183" s="92" t="s">
        <v>14</v>
      </c>
      <c r="C183" s="15"/>
    </row>
    <row r="184" spans="1:3" ht="64" x14ac:dyDescent="0.2">
      <c r="A184" s="14" t="s">
        <v>158</v>
      </c>
      <c r="B184" s="1" t="s">
        <v>143</v>
      </c>
      <c r="C184" s="15"/>
    </row>
    <row r="185" spans="1:3" ht="48" x14ac:dyDescent="0.2">
      <c r="A185" s="14" t="s">
        <v>159</v>
      </c>
      <c r="B185" s="1" t="s">
        <v>143</v>
      </c>
      <c r="C185" s="15"/>
    </row>
    <row r="186" spans="1:3" ht="32" x14ac:dyDescent="0.2">
      <c r="A186" s="14" t="s">
        <v>160</v>
      </c>
      <c r="B186" s="1" t="s">
        <v>143</v>
      </c>
      <c r="C186" s="15"/>
    </row>
    <row r="187" spans="1:3" ht="32" x14ac:dyDescent="0.2">
      <c r="A187" s="14" t="s">
        <v>161</v>
      </c>
      <c r="B187" s="1" t="s">
        <v>143</v>
      </c>
      <c r="C187" s="15"/>
    </row>
    <row r="188" spans="1:3" ht="64" x14ac:dyDescent="0.2">
      <c r="A188" s="14" t="s">
        <v>162</v>
      </c>
      <c r="B188" s="1" t="s">
        <v>143</v>
      </c>
      <c r="C188" s="15"/>
    </row>
    <row r="189" spans="1:3" ht="16" x14ac:dyDescent="0.2">
      <c r="A189" s="14" t="s">
        <v>163</v>
      </c>
      <c r="B189" s="1" t="s">
        <v>143</v>
      </c>
      <c r="C189" s="15"/>
    </row>
    <row r="190" spans="1:3" ht="32" x14ac:dyDescent="0.2">
      <c r="A190" s="14" t="s">
        <v>164</v>
      </c>
      <c r="B190" s="1" t="s">
        <v>143</v>
      </c>
      <c r="C190" s="15"/>
    </row>
    <row r="191" spans="1:3" ht="80" x14ac:dyDescent="0.2">
      <c r="A191" s="14" t="s">
        <v>165</v>
      </c>
      <c r="B191" s="1" t="s">
        <v>143</v>
      </c>
      <c r="C191" s="15"/>
    </row>
    <row r="192" spans="1:3" ht="64" x14ac:dyDescent="0.2">
      <c r="A192" s="14" t="s">
        <v>166</v>
      </c>
      <c r="B192" s="1" t="s">
        <v>143</v>
      </c>
      <c r="C192" s="15"/>
    </row>
    <row r="195" spans="1:3" x14ac:dyDescent="0.2">
      <c r="A195" s="198" t="s">
        <v>167</v>
      </c>
      <c r="B195" s="198"/>
      <c r="C195" s="198"/>
    </row>
    <row r="197" spans="1:3" x14ac:dyDescent="0.2">
      <c r="A197" s="91" t="s">
        <v>13</v>
      </c>
      <c r="B197" s="92" t="s">
        <v>14</v>
      </c>
      <c r="C197" s="15"/>
    </row>
    <row r="198" spans="1:3" ht="64" x14ac:dyDescent="0.2">
      <c r="A198" s="17" t="s">
        <v>168</v>
      </c>
      <c r="B198" s="1" t="s">
        <v>143</v>
      </c>
      <c r="C198" s="15"/>
    </row>
    <row r="199" spans="1:3" ht="80" x14ac:dyDescent="0.2">
      <c r="A199" s="17" t="s">
        <v>169</v>
      </c>
      <c r="B199" s="1" t="s">
        <v>143</v>
      </c>
      <c r="C199" s="15"/>
    </row>
    <row r="200" spans="1:3" ht="48" x14ac:dyDescent="0.2">
      <c r="A200" s="17" t="s">
        <v>170</v>
      </c>
      <c r="B200" s="1" t="s">
        <v>143</v>
      </c>
      <c r="C200" s="15"/>
    </row>
    <row r="201" spans="1:3" ht="64" x14ac:dyDescent="0.2">
      <c r="A201" s="17" t="s">
        <v>171</v>
      </c>
      <c r="B201" s="1" t="s">
        <v>143</v>
      </c>
      <c r="C201" s="15"/>
    </row>
    <row r="202" spans="1:3" ht="64" x14ac:dyDescent="0.2">
      <c r="A202" s="17" t="s">
        <v>172</v>
      </c>
      <c r="B202" s="1" t="s">
        <v>143</v>
      </c>
      <c r="C202" s="15"/>
    </row>
    <row r="203" spans="1:3" ht="32" x14ac:dyDescent="0.2">
      <c r="A203" s="17" t="s">
        <v>173</v>
      </c>
      <c r="B203" s="1" t="s">
        <v>143</v>
      </c>
      <c r="C203" s="15"/>
    </row>
    <row r="204" spans="1:3" ht="32" x14ac:dyDescent="0.2">
      <c r="A204" s="17" t="s">
        <v>174</v>
      </c>
      <c r="B204" s="1" t="s">
        <v>143</v>
      </c>
      <c r="C204" s="15"/>
    </row>
    <row r="205" spans="1:3" ht="48" x14ac:dyDescent="0.2">
      <c r="A205" s="17" t="s">
        <v>175</v>
      </c>
      <c r="B205" s="1" t="s">
        <v>143</v>
      </c>
      <c r="C205" s="15"/>
    </row>
    <row r="206" spans="1:3" ht="112" x14ac:dyDescent="0.2">
      <c r="A206" s="17" t="s">
        <v>176</v>
      </c>
      <c r="B206" s="1" t="s">
        <v>143</v>
      </c>
      <c r="C206" s="15"/>
    </row>
    <row r="208" spans="1:3" x14ac:dyDescent="0.2">
      <c r="A208" s="199" t="s">
        <v>177</v>
      </c>
      <c r="B208" s="199"/>
      <c r="C208" s="199"/>
    </row>
    <row r="210" spans="1:3" x14ac:dyDescent="0.2">
      <c r="A210" s="91" t="s">
        <v>13</v>
      </c>
      <c r="B210" s="93" t="s">
        <v>14</v>
      </c>
      <c r="C210" s="15"/>
    </row>
    <row r="211" spans="1:3" ht="16" x14ac:dyDescent="0.2">
      <c r="A211" s="17" t="s">
        <v>178</v>
      </c>
      <c r="B211" s="1" t="s">
        <v>143</v>
      </c>
      <c r="C211" s="15"/>
    </row>
    <row r="212" spans="1:3" ht="48" x14ac:dyDescent="0.2">
      <c r="A212" s="17" t="s">
        <v>179</v>
      </c>
      <c r="B212" s="1" t="s">
        <v>143</v>
      </c>
      <c r="C212" s="15"/>
    </row>
    <row r="213" spans="1:3" ht="32" x14ac:dyDescent="0.2">
      <c r="A213" s="17" t="s">
        <v>180</v>
      </c>
      <c r="B213" s="1" t="s">
        <v>143</v>
      </c>
      <c r="C213" s="15"/>
    </row>
    <row r="214" spans="1:3" ht="48" x14ac:dyDescent="0.2">
      <c r="A214" s="17" t="s">
        <v>181</v>
      </c>
      <c r="B214" s="1" t="s">
        <v>143</v>
      </c>
      <c r="C214" s="15"/>
    </row>
    <row r="215" spans="1:3" ht="96" x14ac:dyDescent="0.2">
      <c r="A215" s="17" t="s">
        <v>182</v>
      </c>
      <c r="B215" s="1" t="s">
        <v>143</v>
      </c>
      <c r="C215" s="15"/>
    </row>
    <row r="216" spans="1:3" ht="96" x14ac:dyDescent="0.2">
      <c r="A216" s="17" t="s">
        <v>183</v>
      </c>
      <c r="B216" s="1" t="s">
        <v>143</v>
      </c>
      <c r="C216" s="15"/>
    </row>
    <row r="217" spans="1:3" ht="64" x14ac:dyDescent="0.2">
      <c r="A217" s="17" t="s">
        <v>184</v>
      </c>
      <c r="B217" s="1" t="s">
        <v>143</v>
      </c>
      <c r="C217" s="15"/>
    </row>
    <row r="218" spans="1:3" ht="32" x14ac:dyDescent="0.2">
      <c r="A218" s="17" t="s">
        <v>185</v>
      </c>
      <c r="B218" s="1" t="s">
        <v>143</v>
      </c>
      <c r="C218" s="15"/>
    </row>
    <row r="219" spans="1:3" ht="32" x14ac:dyDescent="0.2">
      <c r="A219" s="17" t="s">
        <v>186</v>
      </c>
      <c r="B219" s="1" t="s">
        <v>143</v>
      </c>
      <c r="C219" s="15"/>
    </row>
    <row r="220" spans="1:3" ht="32" x14ac:dyDescent="0.2">
      <c r="A220" s="17" t="s">
        <v>187</v>
      </c>
      <c r="B220" s="1" t="s">
        <v>143</v>
      </c>
      <c r="C220" s="15"/>
    </row>
    <row r="221" spans="1:3" ht="48" x14ac:dyDescent="0.2">
      <c r="A221" s="17" t="s">
        <v>188</v>
      </c>
      <c r="B221" s="1" t="s">
        <v>143</v>
      </c>
      <c r="C221" s="15"/>
    </row>
    <row r="222" spans="1:3" ht="32" x14ac:dyDescent="0.2">
      <c r="A222" s="94" t="s">
        <v>189</v>
      </c>
      <c r="B222" s="1" t="s">
        <v>143</v>
      </c>
      <c r="C222" s="95"/>
    </row>
    <row r="223" spans="1:3" ht="80" x14ac:dyDescent="0.2">
      <c r="A223" s="14" t="s">
        <v>190</v>
      </c>
      <c r="B223" s="1" t="s">
        <v>143</v>
      </c>
      <c r="C223" s="15"/>
    </row>
    <row r="224" spans="1:3" x14ac:dyDescent="0.2">
      <c r="A224" s="6"/>
      <c r="B224" s="6"/>
      <c r="C224" s="6"/>
    </row>
    <row r="225" spans="1:3" ht="29.25" customHeight="1" x14ac:dyDescent="0.2">
      <c r="A225" s="200" t="s">
        <v>191</v>
      </c>
      <c r="B225" s="200"/>
      <c r="C225" s="200"/>
    </row>
    <row r="226" spans="1:3" x14ac:dyDescent="0.2">
      <c r="A226" s="6"/>
      <c r="B226" s="6"/>
      <c r="C226" s="6"/>
    </row>
    <row r="227" spans="1:3" x14ac:dyDescent="0.2">
      <c r="A227" s="91" t="s">
        <v>13</v>
      </c>
      <c r="B227" s="92" t="s">
        <v>14</v>
      </c>
      <c r="C227" s="15"/>
    </row>
    <row r="228" spans="1:3" x14ac:dyDescent="0.2">
      <c r="A228" s="96" t="s">
        <v>192</v>
      </c>
      <c r="B228" s="1" t="s">
        <v>143</v>
      </c>
      <c r="C228" s="15"/>
    </row>
    <row r="229" spans="1:3" x14ac:dyDescent="0.2">
      <c r="A229" s="96" t="s">
        <v>193</v>
      </c>
      <c r="B229" s="1" t="s">
        <v>143</v>
      </c>
      <c r="C229" s="15"/>
    </row>
    <row r="230" spans="1:3" ht="32" x14ac:dyDescent="0.2">
      <c r="A230" s="17" t="s">
        <v>194</v>
      </c>
      <c r="B230" s="1" t="s">
        <v>143</v>
      </c>
      <c r="C230" s="15"/>
    </row>
    <row r="231" spans="1:3" ht="32" x14ac:dyDescent="0.2">
      <c r="A231" s="17" t="s">
        <v>195</v>
      </c>
      <c r="B231" s="1" t="s">
        <v>143</v>
      </c>
      <c r="C231" s="15"/>
    </row>
    <row r="232" spans="1:3" ht="48" x14ac:dyDescent="0.2">
      <c r="A232" s="17" t="s">
        <v>196</v>
      </c>
      <c r="B232" s="1" t="s">
        <v>143</v>
      </c>
      <c r="C232" s="15"/>
    </row>
    <row r="233" spans="1:3" ht="32" x14ac:dyDescent="0.2">
      <c r="A233" s="94" t="s">
        <v>197</v>
      </c>
      <c r="B233" s="1" t="s">
        <v>143</v>
      </c>
      <c r="C233" s="95"/>
    </row>
    <row r="234" spans="1:3" x14ac:dyDescent="0.2">
      <c r="A234" s="97"/>
      <c r="B234" s="97"/>
      <c r="C234" s="97"/>
    </row>
    <row r="235" spans="1:3" ht="33" customHeight="1" x14ac:dyDescent="0.2">
      <c r="A235" s="200" t="s">
        <v>198</v>
      </c>
      <c r="B235" s="200"/>
      <c r="C235" s="200"/>
    </row>
    <row r="236" spans="1:3" x14ac:dyDescent="0.2">
      <c r="A236" s="6"/>
      <c r="B236" s="6"/>
      <c r="C236" s="6"/>
    </row>
    <row r="237" spans="1:3" x14ac:dyDescent="0.2">
      <c r="A237" s="91" t="s">
        <v>13</v>
      </c>
      <c r="B237" s="92" t="s">
        <v>199</v>
      </c>
      <c r="C237" s="15"/>
    </row>
    <row r="238" spans="1:3" ht="32" x14ac:dyDescent="0.2">
      <c r="A238" s="14" t="s">
        <v>200</v>
      </c>
      <c r="B238" s="1" t="s">
        <v>143</v>
      </c>
      <c r="C238" s="15"/>
    </row>
    <row r="239" spans="1:3" x14ac:dyDescent="0.2">
      <c r="A239" s="98" t="s">
        <v>201</v>
      </c>
      <c r="B239" s="1" t="s">
        <v>143</v>
      </c>
      <c r="C239" s="15"/>
    </row>
    <row r="240" spans="1:3" x14ac:dyDescent="0.2">
      <c r="A240" s="98" t="s">
        <v>202</v>
      </c>
      <c r="B240" s="1" t="s">
        <v>143</v>
      </c>
      <c r="C240" s="15"/>
    </row>
    <row r="241" spans="1:3" ht="16" x14ac:dyDescent="0.2">
      <c r="A241" s="14" t="s">
        <v>203</v>
      </c>
      <c r="B241" s="1" t="s">
        <v>143</v>
      </c>
      <c r="C241" s="15"/>
    </row>
    <row r="242" spans="1:3" ht="32" x14ac:dyDescent="0.2">
      <c r="A242" s="17" t="s">
        <v>204</v>
      </c>
      <c r="B242" s="1" t="s">
        <v>143</v>
      </c>
      <c r="C242" s="15"/>
    </row>
    <row r="243" spans="1:3" ht="48" x14ac:dyDescent="0.2">
      <c r="A243" s="14" t="s">
        <v>205</v>
      </c>
      <c r="B243" s="1" t="s">
        <v>143</v>
      </c>
      <c r="C243" s="15"/>
    </row>
    <row r="244" spans="1:3" ht="32" x14ac:dyDescent="0.2">
      <c r="A244" s="14" t="s">
        <v>206</v>
      </c>
      <c r="B244" s="1" t="s">
        <v>143</v>
      </c>
      <c r="C244" s="15"/>
    </row>
    <row r="245" spans="1:3" ht="32" x14ac:dyDescent="0.2">
      <c r="A245" s="99" t="s">
        <v>207</v>
      </c>
      <c r="B245" s="1" t="s">
        <v>143</v>
      </c>
      <c r="C245" s="95"/>
    </row>
    <row r="246" spans="1:3" x14ac:dyDescent="0.2">
      <c r="A246" s="97"/>
      <c r="B246" s="97"/>
      <c r="C246" s="97"/>
    </row>
    <row r="247" spans="1:3" ht="44.25" customHeight="1" x14ac:dyDescent="0.2">
      <c r="A247" s="200" t="s">
        <v>208</v>
      </c>
      <c r="B247" s="200"/>
      <c r="C247" s="200"/>
    </row>
    <row r="249" spans="1:3" x14ac:dyDescent="0.2">
      <c r="A249" s="100" t="s">
        <v>13</v>
      </c>
      <c r="B249" s="101" t="s">
        <v>14</v>
      </c>
      <c r="C249" s="15"/>
    </row>
    <row r="250" spans="1:3" ht="64" x14ac:dyDescent="0.2">
      <c r="A250" s="14" t="s">
        <v>209</v>
      </c>
      <c r="B250" s="1" t="s">
        <v>143</v>
      </c>
      <c r="C250" s="15"/>
    </row>
    <row r="251" spans="1:3" ht="32" x14ac:dyDescent="0.2">
      <c r="A251" s="14" t="s">
        <v>210</v>
      </c>
      <c r="B251" s="1" t="s">
        <v>143</v>
      </c>
      <c r="C251" s="15"/>
    </row>
    <row r="252" spans="1:3" ht="48" x14ac:dyDescent="0.2">
      <c r="A252" s="14" t="s">
        <v>211</v>
      </c>
      <c r="B252" s="1" t="s">
        <v>143</v>
      </c>
      <c r="C252" s="15"/>
    </row>
    <row r="253" spans="1:3" ht="48" x14ac:dyDescent="0.2">
      <c r="A253" s="14" t="s">
        <v>212</v>
      </c>
      <c r="B253" s="1" t="s">
        <v>143</v>
      </c>
      <c r="C253" s="15"/>
    </row>
    <row r="254" spans="1:3" ht="32" x14ac:dyDescent="0.2">
      <c r="A254" s="14" t="s">
        <v>213</v>
      </c>
      <c r="B254" s="1" t="s">
        <v>143</v>
      </c>
      <c r="C254" s="15"/>
    </row>
    <row r="255" spans="1:3" ht="32" x14ac:dyDescent="0.2">
      <c r="A255" s="14" t="s">
        <v>214</v>
      </c>
      <c r="B255" s="1" t="s">
        <v>143</v>
      </c>
      <c r="C255" s="15"/>
    </row>
    <row r="256" spans="1:3" ht="64" x14ac:dyDescent="0.2">
      <c r="A256" s="14" t="s">
        <v>215</v>
      </c>
      <c r="B256" s="1" t="s">
        <v>143</v>
      </c>
      <c r="C256" s="15"/>
    </row>
    <row r="257" spans="1:3" ht="16" x14ac:dyDescent="0.2">
      <c r="A257" s="17" t="s">
        <v>216</v>
      </c>
      <c r="B257" s="1" t="s">
        <v>143</v>
      </c>
      <c r="C257" s="15"/>
    </row>
    <row r="258" spans="1:3" ht="32" x14ac:dyDescent="0.2">
      <c r="A258" s="17" t="s">
        <v>217</v>
      </c>
      <c r="B258" s="1" t="s">
        <v>143</v>
      </c>
      <c r="C258" s="15"/>
    </row>
    <row r="259" spans="1:3" x14ac:dyDescent="0.2">
      <c r="A259" s="6"/>
      <c r="B259" s="102"/>
      <c r="C259" s="6"/>
    </row>
    <row r="260" spans="1:3" ht="32.25" customHeight="1" x14ac:dyDescent="0.2">
      <c r="A260" s="200" t="s">
        <v>218</v>
      </c>
      <c r="B260" s="200"/>
      <c r="C260" s="200"/>
    </row>
    <row r="262" spans="1:3" x14ac:dyDescent="0.2">
      <c r="A262" s="91" t="s">
        <v>13</v>
      </c>
      <c r="B262" s="93" t="s">
        <v>14</v>
      </c>
      <c r="C262" s="15"/>
    </row>
    <row r="263" spans="1:3" ht="32" x14ac:dyDescent="0.2">
      <c r="A263" s="17" t="s">
        <v>219</v>
      </c>
      <c r="B263" s="1" t="s">
        <v>143</v>
      </c>
      <c r="C263" s="15"/>
    </row>
    <row r="264" spans="1:3" ht="48" x14ac:dyDescent="0.2">
      <c r="A264" s="14" t="s">
        <v>220</v>
      </c>
      <c r="B264" s="1" t="s">
        <v>143</v>
      </c>
      <c r="C264" s="15"/>
    </row>
    <row r="265" spans="1:3" ht="48" x14ac:dyDescent="0.2">
      <c r="A265" s="14" t="s">
        <v>221</v>
      </c>
      <c r="B265" s="1" t="s">
        <v>143</v>
      </c>
      <c r="C265" s="15"/>
    </row>
    <row r="266" spans="1:3" ht="32" x14ac:dyDescent="0.2">
      <c r="A266" s="14" t="s">
        <v>222</v>
      </c>
      <c r="B266" s="1" t="s">
        <v>143</v>
      </c>
      <c r="C266" s="15"/>
    </row>
    <row r="267" spans="1:3" ht="69.75" customHeight="1" x14ac:dyDescent="0.2">
      <c r="A267" s="14" t="s">
        <v>223</v>
      </c>
      <c r="B267" s="1" t="s">
        <v>143</v>
      </c>
      <c r="C267" s="15"/>
    </row>
    <row r="268" spans="1:3" hidden="1" x14ac:dyDescent="0.2">
      <c r="A268" s="6"/>
      <c r="B268" s="6"/>
      <c r="C268" s="6"/>
    </row>
    <row r="269" spans="1:3" ht="48" customHeight="1" x14ac:dyDescent="0.2">
      <c r="A269" s="217" t="s">
        <v>224</v>
      </c>
      <c r="B269" s="217"/>
      <c r="C269" s="217"/>
    </row>
    <row r="270" spans="1:3" x14ac:dyDescent="0.2">
      <c r="A270" s="6"/>
      <c r="B270" s="6"/>
      <c r="C270" s="6"/>
    </row>
    <row r="271" spans="1:3" x14ac:dyDescent="0.2">
      <c r="A271" s="91" t="s">
        <v>13</v>
      </c>
      <c r="B271" s="92" t="s">
        <v>14</v>
      </c>
      <c r="C271" s="15"/>
    </row>
    <row r="272" spans="1:3" ht="32" x14ac:dyDescent="0.2">
      <c r="A272" s="14" t="s">
        <v>225</v>
      </c>
      <c r="B272" s="1" t="s">
        <v>143</v>
      </c>
      <c r="C272" s="15"/>
    </row>
    <row r="273" spans="1:3" ht="80" x14ac:dyDescent="0.2">
      <c r="A273" s="14" t="s">
        <v>226</v>
      </c>
      <c r="B273" s="1" t="s">
        <v>143</v>
      </c>
      <c r="C273" s="15"/>
    </row>
    <row r="274" spans="1:3" ht="32" x14ac:dyDescent="0.2">
      <c r="A274" s="17" t="s">
        <v>227</v>
      </c>
      <c r="B274" s="1" t="s">
        <v>143</v>
      </c>
      <c r="C274" s="15"/>
    </row>
    <row r="275" spans="1:3" ht="64" x14ac:dyDescent="0.2">
      <c r="A275" s="17" t="s">
        <v>228</v>
      </c>
      <c r="B275" s="1" t="s">
        <v>143</v>
      </c>
      <c r="C275" s="15"/>
    </row>
    <row r="276" spans="1:3" ht="32" x14ac:dyDescent="0.2">
      <c r="A276" s="99" t="s">
        <v>229</v>
      </c>
      <c r="B276" s="1" t="s">
        <v>143</v>
      </c>
      <c r="C276" s="95"/>
    </row>
    <row r="277" spans="1:3" x14ac:dyDescent="0.2">
      <c r="A277" s="97"/>
      <c r="B277" s="97"/>
      <c r="C277" s="97"/>
    </row>
    <row r="278" spans="1:3" ht="33.75" customHeight="1" x14ac:dyDescent="0.2">
      <c r="A278" s="216" t="s">
        <v>230</v>
      </c>
      <c r="B278" s="216"/>
      <c r="C278" s="216"/>
    </row>
    <row r="280" spans="1:3" x14ac:dyDescent="0.2">
      <c r="A280" s="91" t="s">
        <v>13</v>
      </c>
      <c r="B280" s="92" t="s">
        <v>14</v>
      </c>
      <c r="C280" s="15"/>
    </row>
    <row r="281" spans="1:3" ht="32" x14ac:dyDescent="0.2">
      <c r="A281" s="17" t="s">
        <v>231</v>
      </c>
      <c r="B281" s="1" t="s">
        <v>143</v>
      </c>
      <c r="C281" s="15"/>
    </row>
    <row r="282" spans="1:3" ht="32" x14ac:dyDescent="0.2">
      <c r="A282" s="17" t="s">
        <v>232</v>
      </c>
      <c r="B282" s="1" t="s">
        <v>143</v>
      </c>
      <c r="C282" s="15"/>
    </row>
    <row r="283" spans="1:3" ht="32" x14ac:dyDescent="0.2">
      <c r="A283" s="17" t="s">
        <v>233</v>
      </c>
      <c r="B283" s="1" t="s">
        <v>143</v>
      </c>
      <c r="C283" s="15"/>
    </row>
    <row r="284" spans="1:3" ht="48" x14ac:dyDescent="0.2">
      <c r="A284" s="17" t="s">
        <v>234</v>
      </c>
      <c r="B284" s="1" t="s">
        <v>143</v>
      </c>
      <c r="C284" s="15"/>
    </row>
    <row r="285" spans="1:3" ht="32" x14ac:dyDescent="0.2">
      <c r="A285" s="17" t="s">
        <v>235</v>
      </c>
      <c r="B285" s="1" t="s">
        <v>143</v>
      </c>
      <c r="C285" s="15"/>
    </row>
    <row r="286" spans="1:3" ht="32" x14ac:dyDescent="0.2">
      <c r="A286" s="17" t="s">
        <v>236</v>
      </c>
      <c r="B286" s="1" t="s">
        <v>143</v>
      </c>
      <c r="C286" s="15"/>
    </row>
    <row r="287" spans="1:3" ht="32" x14ac:dyDescent="0.2">
      <c r="A287" s="103" t="s">
        <v>237</v>
      </c>
      <c r="B287" s="1" t="s">
        <v>143</v>
      </c>
      <c r="C287" s="15"/>
    </row>
    <row r="289" spans="1:3" x14ac:dyDescent="0.2">
      <c r="A289" s="201" t="s">
        <v>3</v>
      </c>
      <c r="B289" s="202"/>
      <c r="C289" s="203"/>
    </row>
    <row r="290" spans="1:3" x14ac:dyDescent="0.2">
      <c r="A290" s="204"/>
      <c r="B290" s="205"/>
      <c r="C290" s="206"/>
    </row>
    <row r="292" spans="1:3" ht="29.25" customHeight="1" x14ac:dyDescent="0.2">
      <c r="A292" s="200" t="s">
        <v>238</v>
      </c>
      <c r="B292" s="200"/>
      <c r="C292" s="200"/>
    </row>
    <row r="294" spans="1:3" x14ac:dyDescent="0.2">
      <c r="A294" s="91" t="s">
        <v>13</v>
      </c>
      <c r="B294" s="93" t="s">
        <v>14</v>
      </c>
      <c r="C294" s="15"/>
    </row>
    <row r="295" spans="1:3" ht="48" x14ac:dyDescent="0.2">
      <c r="A295" s="14" t="s">
        <v>239</v>
      </c>
      <c r="B295" s="1" t="s">
        <v>143</v>
      </c>
      <c r="C295" s="15"/>
    </row>
    <row r="296" spans="1:3" ht="16" x14ac:dyDescent="0.2">
      <c r="A296" s="14" t="s">
        <v>240</v>
      </c>
      <c r="B296" s="1" t="s">
        <v>143</v>
      </c>
      <c r="C296" s="15"/>
    </row>
    <row r="297" spans="1:3" ht="48" x14ac:dyDescent="0.2">
      <c r="A297" s="14" t="s">
        <v>241</v>
      </c>
      <c r="B297" s="1" t="s">
        <v>143</v>
      </c>
      <c r="C297" s="15"/>
    </row>
    <row r="298" spans="1:3" ht="32" x14ac:dyDescent="0.2">
      <c r="A298" s="17" t="s">
        <v>242</v>
      </c>
      <c r="B298" s="1" t="s">
        <v>143</v>
      </c>
      <c r="C298" s="15"/>
    </row>
    <row r="299" spans="1:3" ht="48" x14ac:dyDescent="0.2">
      <c r="A299" s="14" t="s">
        <v>243</v>
      </c>
      <c r="B299" s="1" t="s">
        <v>143</v>
      </c>
      <c r="C299" s="15"/>
    </row>
    <row r="300" spans="1:3" x14ac:dyDescent="0.2">
      <c r="A300" s="6"/>
      <c r="B300" s="102"/>
      <c r="C300" s="6"/>
    </row>
    <row r="301" spans="1:3" x14ac:dyDescent="0.2">
      <c r="A301" s="207" t="s">
        <v>154</v>
      </c>
      <c r="B301" s="208"/>
      <c r="C301" s="209"/>
    </row>
    <row r="302" spans="1:3" x14ac:dyDescent="0.2">
      <c r="A302" s="210"/>
      <c r="B302" s="211"/>
      <c r="C302" s="212"/>
    </row>
    <row r="303" spans="1:3" x14ac:dyDescent="0.2">
      <c r="A303" s="213"/>
      <c r="B303" s="214"/>
      <c r="C303" s="215"/>
    </row>
    <row r="305" spans="1:3" ht="50.25" customHeight="1" x14ac:dyDescent="0.2">
      <c r="A305" s="216" t="s">
        <v>244</v>
      </c>
      <c r="B305" s="216"/>
      <c r="C305" s="216"/>
    </row>
    <row r="307" spans="1:3" x14ac:dyDescent="0.2">
      <c r="A307" s="91" t="s">
        <v>13</v>
      </c>
      <c r="B307" s="93" t="s">
        <v>14</v>
      </c>
      <c r="C307" s="15"/>
    </row>
    <row r="308" spans="1:3" ht="32" x14ac:dyDescent="0.2">
      <c r="A308" s="17" t="s">
        <v>245</v>
      </c>
      <c r="B308" s="1" t="s">
        <v>143</v>
      </c>
      <c r="C308" s="15"/>
    </row>
    <row r="309" spans="1:3" ht="16" x14ac:dyDescent="0.2">
      <c r="A309" s="17" t="s">
        <v>246</v>
      </c>
      <c r="B309" s="1" t="s">
        <v>143</v>
      </c>
      <c r="C309" s="15"/>
    </row>
    <row r="310" spans="1:3" ht="32" x14ac:dyDescent="0.2">
      <c r="A310" s="17" t="s">
        <v>247</v>
      </c>
      <c r="B310" s="1" t="s">
        <v>143</v>
      </c>
      <c r="C310" s="15"/>
    </row>
    <row r="311" spans="1:3" ht="48" x14ac:dyDescent="0.2">
      <c r="A311" s="14" t="s">
        <v>248</v>
      </c>
      <c r="B311" s="1" t="s">
        <v>143</v>
      </c>
      <c r="C311" s="15"/>
    </row>
    <row r="312" spans="1:3" ht="80" x14ac:dyDescent="0.2">
      <c r="A312" s="14" t="s">
        <v>249</v>
      </c>
      <c r="B312" s="1" t="s">
        <v>143</v>
      </c>
      <c r="C312" s="15"/>
    </row>
    <row r="313" spans="1:3" ht="32" x14ac:dyDescent="0.2">
      <c r="A313" s="17" t="s">
        <v>250</v>
      </c>
      <c r="B313" s="1" t="s">
        <v>143</v>
      </c>
      <c r="C313" s="15"/>
    </row>
    <row r="314" spans="1:3" ht="48" x14ac:dyDescent="0.2">
      <c r="A314" s="99" t="s">
        <v>251</v>
      </c>
      <c r="B314" s="1" t="s">
        <v>143</v>
      </c>
      <c r="C314" s="95"/>
    </row>
    <row r="315" spans="1:3" x14ac:dyDescent="0.2">
      <c r="A315" s="97"/>
      <c r="B315" s="97"/>
      <c r="C315" s="97"/>
    </row>
  </sheetData>
  <sheetProtection algorithmName="SHA-512" hashValue="z+UWb7C60bPN7ov2AHRrUWESOYdiEMp/1nCP1Ly5CutV5DnSe/hmEqC99v6WRd66TsjB3L93EoHkIL6sE+KAgA==" saltValue="FDwaHC4o50GgQYxJKc8PYQ==" spinCount="100000" sheet="1" objects="1" scenarios="1" selectLockedCells="1"/>
  <protectedRanges>
    <protectedRange algorithmName="SHA-512" hashValue="/yAJXfVJ7l0WLJgTVj4i9zWWw3f/iE56tcxjLfxCtq4j4NHqfiWZQVNQY0hUNVIdGvEWU/ZWIQYtA98SpBfMDA==" saltValue="6BXRbrqERsdvB/yNAPYMUA==" spinCount="100000" sqref="B15:B28 B33:B37 B42:B46 B51:B58 B67:B79 B87:B97 B107:B118 B125:B130 B137:B142 B149:B157 B162:B167 B172:B177 B184:B192 B198:B206 B211:B223 B228:B233 B238:B245 B250:B258 B263:B267 B272:B276 B281:B287 B295:B299 B308:B314" name="Results_1_1"/>
  </protectedRanges>
  <mergeCells count="33">
    <mergeCell ref="A289:C290"/>
    <mergeCell ref="A292:C292"/>
    <mergeCell ref="A301:C303"/>
    <mergeCell ref="A305:C305"/>
    <mergeCell ref="A235:C235"/>
    <mergeCell ref="A247:C247"/>
    <mergeCell ref="A260:C260"/>
    <mergeCell ref="A269:C269"/>
    <mergeCell ref="A278:C278"/>
    <mergeCell ref="A179:C179"/>
    <mergeCell ref="A181:C181"/>
    <mergeCell ref="A195:C195"/>
    <mergeCell ref="A208:C208"/>
    <mergeCell ref="A225:C225"/>
    <mergeCell ref="A84:C84"/>
    <mergeCell ref="A1:C1"/>
    <mergeCell ref="A2:C2"/>
    <mergeCell ref="A9:C9"/>
    <mergeCell ref="A10:C10"/>
    <mergeCell ref="A12:C12"/>
    <mergeCell ref="A30:C30"/>
    <mergeCell ref="A39:C39"/>
    <mergeCell ref="A48:C48"/>
    <mergeCell ref="A60:C60"/>
    <mergeCell ref="A62:C62"/>
    <mergeCell ref="A64:C64"/>
    <mergeCell ref="A169:C169"/>
    <mergeCell ref="A104:C104"/>
    <mergeCell ref="A122:C122"/>
    <mergeCell ref="A134:C134"/>
    <mergeCell ref="A144:C144"/>
    <mergeCell ref="A146:C146"/>
    <mergeCell ref="A159:C159"/>
  </mergeCells>
  <dataValidations count="1">
    <dataValidation type="list" showInputMessage="1" showErrorMessage="1" sqref="B15:B28 B33:B37 B42:B46 B51:B58 B67:B79 B87:B97 B107:B118 B125:B130 B137:B142 B149:B157 B162:B167 B172:B177 B184:B192 B198:B206 B211:B223 B228:B233 B238:B245 B250:B258 B263:B267 B272:B276 B281:B287 B295:B299 B308:B314" xr:uid="{00000000-0002-0000-0F00-000000000000}">
      <formula1>"y,n"</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dimension ref="A1:X315"/>
  <sheetViews>
    <sheetView zoomScaleNormal="100" workbookViewId="0">
      <selection activeCell="B140" sqref="B140"/>
    </sheetView>
  </sheetViews>
  <sheetFormatPr baseColWidth="10" defaultColWidth="9.1640625" defaultRowHeight="15" x14ac:dyDescent="0.2"/>
  <cols>
    <col min="1" max="1" width="35" style="3" bestFit="1" customWidth="1"/>
    <col min="2" max="2" width="21.5" style="3" customWidth="1"/>
    <col min="3" max="5" width="9.1640625" style="3"/>
    <col min="6" max="6" width="20.5" style="3" bestFit="1" customWidth="1"/>
    <col min="7" max="7" width="10.5" style="3" customWidth="1"/>
    <col min="8" max="8" width="9.1640625" style="3"/>
    <col min="9" max="10" width="12.83203125" style="3" customWidth="1"/>
    <col min="11" max="16384" width="9.1640625" style="3"/>
  </cols>
  <sheetData>
    <row r="1" spans="1:24" ht="25.5" customHeight="1" x14ac:dyDescent="0.25">
      <c r="A1" s="181" t="s">
        <v>7</v>
      </c>
      <c r="B1" s="181"/>
      <c r="C1" s="181"/>
    </row>
    <row r="2" spans="1:24" ht="15" customHeight="1" x14ac:dyDescent="0.2">
      <c r="A2" s="182" t="s">
        <v>8</v>
      </c>
      <c r="B2" s="182"/>
      <c r="C2" s="182"/>
    </row>
    <row r="3" spans="1:24" x14ac:dyDescent="0.2">
      <c r="A3" s="64"/>
      <c r="B3" s="64"/>
      <c r="C3" s="64"/>
    </row>
    <row r="4" spans="1:24" ht="16" x14ac:dyDescent="0.2">
      <c r="A4" s="54" t="s">
        <v>9</v>
      </c>
      <c r="B4" s="65">
        <v>43802</v>
      </c>
      <c r="C4" s="52"/>
      <c r="M4" s="42"/>
      <c r="O4" s="42"/>
      <c r="T4" s="42"/>
      <c r="U4" s="42"/>
    </row>
    <row r="5" spans="1:24" s="15" customFormat="1" ht="33" thickBot="1" x14ac:dyDescent="0.25">
      <c r="A5" s="55" t="s">
        <v>136</v>
      </c>
      <c r="B5" s="66">
        <v>43800</v>
      </c>
      <c r="C5" s="51"/>
      <c r="D5" s="46"/>
      <c r="E5" s="47"/>
      <c r="F5" s="67" t="s">
        <v>144</v>
      </c>
      <c r="G5" s="67" t="s">
        <v>145</v>
      </c>
      <c r="H5" s="59" t="s">
        <v>146</v>
      </c>
      <c r="I5" s="68" t="s">
        <v>147</v>
      </c>
      <c r="J5" s="47"/>
      <c r="K5" s="47"/>
      <c r="L5" s="46"/>
      <c r="M5" s="46"/>
      <c r="N5" s="47"/>
      <c r="O5" s="47"/>
      <c r="P5" s="49"/>
      <c r="Q5" s="49"/>
      <c r="R5" s="49"/>
      <c r="S5" s="47"/>
      <c r="T5" s="50"/>
      <c r="U5" s="44"/>
      <c r="V5" s="49"/>
      <c r="W5" s="49"/>
      <c r="X5" s="48"/>
    </row>
    <row r="6" spans="1:24" x14ac:dyDescent="0.2">
      <c r="A6" s="8" t="s">
        <v>137</v>
      </c>
      <c r="B6" s="69"/>
      <c r="C6" s="53"/>
      <c r="E6" s="43"/>
      <c r="F6" s="3">
        <v>1</v>
      </c>
      <c r="G6" s="4">
        <f>COUNTIF(B15:B28,"y")/COUNTA(B15:B28)</f>
        <v>1</v>
      </c>
      <c r="H6" s="3">
        <f>IF(G6&gt;=75%,3,IF(G6&gt;=50%,2,IF(G6&gt;0,1,0)))</f>
        <v>3</v>
      </c>
      <c r="I6" s="3" t="str">
        <f>IF(G6&gt;=75%,"Strong",IF(G6&gt;=50%,"Moderate",IF(G6&gt;0,"Weak","None")))</f>
        <v>Strong</v>
      </c>
      <c r="K6" s="43"/>
      <c r="L6" s="43"/>
      <c r="M6" s="43"/>
      <c r="P6" s="43"/>
      <c r="Q6" s="43"/>
      <c r="R6" s="43"/>
      <c r="T6" s="43"/>
      <c r="U6" s="43"/>
      <c r="V6" s="43"/>
      <c r="W6" s="43"/>
      <c r="X6" s="43"/>
    </row>
    <row r="7" spans="1:24" x14ac:dyDescent="0.2">
      <c r="A7" s="41" t="s">
        <v>138</v>
      </c>
      <c r="B7" s="70" t="s">
        <v>148</v>
      </c>
      <c r="C7" s="71"/>
      <c r="D7" s="44"/>
      <c r="E7" s="42"/>
      <c r="F7" s="3">
        <v>2</v>
      </c>
      <c r="G7" s="4">
        <f>COUNTIF(B33:B37,"y")/COUNTA(B33:B37)</f>
        <v>1</v>
      </c>
      <c r="H7" s="3">
        <f t="shared" ref="H7:H9" si="0">IF(G7&gt;=75%,3,IF(G7&gt;=50%,2,IF(G7&gt;0,1,0)))</f>
        <v>3</v>
      </c>
      <c r="I7" s="3" t="str">
        <f t="shared" ref="I7:I17" si="1">IF(G7&gt;=75%,"Strong",IF(G7&gt;=50%,"Moderate",IF(G7&gt;0,"Weak","None")))</f>
        <v>Strong</v>
      </c>
    </row>
    <row r="8" spans="1:24" ht="16" thickBot="1" x14ac:dyDescent="0.25">
      <c r="A8" s="56" t="s">
        <v>139</v>
      </c>
      <c r="B8" s="72" t="s">
        <v>149</v>
      </c>
      <c r="C8" s="45"/>
      <c r="F8" s="3">
        <v>3</v>
      </c>
      <c r="G8" s="4">
        <f>COUNTIF(B42:B46,"y")/COUNTA(B42:B46)</f>
        <v>1</v>
      </c>
      <c r="H8" s="3">
        <f t="shared" si="0"/>
        <v>3</v>
      </c>
      <c r="I8" s="3" t="str">
        <f t="shared" si="1"/>
        <v>Strong</v>
      </c>
    </row>
    <row r="9" spans="1:24" ht="21" customHeight="1" thickBot="1" x14ac:dyDescent="0.25">
      <c r="A9" s="183" t="s">
        <v>10</v>
      </c>
      <c r="B9" s="184"/>
      <c r="C9" s="185"/>
      <c r="F9" s="5">
        <v>4</v>
      </c>
      <c r="G9" s="73">
        <f>COUNTIF(B51:B58,"y")/COUNTA(B51:B58)</f>
        <v>1</v>
      </c>
      <c r="H9" s="5">
        <f t="shared" si="0"/>
        <v>3</v>
      </c>
      <c r="I9" s="5" t="str">
        <f t="shared" si="1"/>
        <v>Strong</v>
      </c>
    </row>
    <row r="10" spans="1:24" ht="24" thickBot="1" x14ac:dyDescent="0.3">
      <c r="A10" s="186" t="s">
        <v>11</v>
      </c>
      <c r="B10" s="187"/>
      <c r="C10" s="188"/>
      <c r="F10" s="74" t="s">
        <v>144</v>
      </c>
      <c r="G10" s="75" t="s">
        <v>4</v>
      </c>
      <c r="H10" s="76">
        <f>SUM(H6:H9)</f>
        <v>12</v>
      </c>
      <c r="J10" s="77"/>
      <c r="K10" s="77"/>
      <c r="L10" s="77" t="s">
        <v>150</v>
      </c>
    </row>
    <row r="11" spans="1:24" ht="33" thickBot="1" x14ac:dyDescent="0.25">
      <c r="A11" s="7"/>
      <c r="B11" s="9"/>
      <c r="C11" s="9"/>
      <c r="F11" s="78" t="s">
        <v>0</v>
      </c>
      <c r="J11" s="79" t="s">
        <v>5</v>
      </c>
      <c r="K11" s="80">
        <f>H10/12</f>
        <v>1</v>
      </c>
      <c r="L11" s="75" t="str">
        <f>IF(K11&gt;69%,"Strong",IF(K11&gt;49%,"Moderate",IF(K11&gt;0,"Weak","No Fidelity")))</f>
        <v>Strong</v>
      </c>
    </row>
    <row r="12" spans="1:24" ht="33" thickBot="1" x14ac:dyDescent="0.25">
      <c r="A12" s="180" t="s">
        <v>12</v>
      </c>
      <c r="B12" s="189"/>
      <c r="C12" s="189"/>
      <c r="F12" s="81" t="s">
        <v>151</v>
      </c>
      <c r="G12" s="67" t="s">
        <v>145</v>
      </c>
      <c r="H12" s="59" t="s">
        <v>146</v>
      </c>
      <c r="I12" s="68" t="s">
        <v>147</v>
      </c>
      <c r="J12" s="79" t="s">
        <v>6</v>
      </c>
      <c r="K12" s="82">
        <f>H40/84</f>
        <v>0.9285714285714286</v>
      </c>
      <c r="L12" s="75" t="str">
        <f t="shared" ref="L12:L13" si="2">IF(K12&gt;69%,"Strong",IF(K12&gt;49%,"Moderate",IF(K12&gt;0,"Weak","No Fidelity")))</f>
        <v>Strong</v>
      </c>
    </row>
    <row r="13" spans="1:24" ht="32" x14ac:dyDescent="0.2">
      <c r="A13" s="10"/>
      <c r="B13" s="9"/>
      <c r="C13" s="9"/>
      <c r="F13" s="3">
        <v>1</v>
      </c>
      <c r="G13" s="4">
        <f>COUNTIF(B67:B79,"y")/COUNTA(B67:B79)</f>
        <v>0.46153846153846156</v>
      </c>
      <c r="H13" s="3">
        <f>IF(G13&gt;=75%,3,IF(G13&gt;=50%,2,IF(G13&gt;0,1,0)))</f>
        <v>1</v>
      </c>
      <c r="I13" s="3" t="str">
        <f t="shared" si="1"/>
        <v>Weak</v>
      </c>
      <c r="J13" s="79" t="s">
        <v>152</v>
      </c>
      <c r="K13" s="82">
        <f>(H10+H40)/96</f>
        <v>0.9375</v>
      </c>
      <c r="L13" s="75" t="str">
        <f t="shared" si="2"/>
        <v>Strong</v>
      </c>
    </row>
    <row r="14" spans="1:24" ht="17" x14ac:dyDescent="0.2">
      <c r="A14" s="11" t="s">
        <v>13</v>
      </c>
      <c r="B14" s="12" t="s">
        <v>14</v>
      </c>
      <c r="C14" s="13"/>
      <c r="F14" s="3">
        <v>2</v>
      </c>
      <c r="G14" s="4">
        <f>COUNTIF(B87:B97,"y")/COUNTA(B87:B97)</f>
        <v>0.54545454545454541</v>
      </c>
      <c r="H14" s="3">
        <f>IF(G14&gt;=75%,3,IF(G14&gt;=50%,2,IF(G14&gt;0,1,0)))</f>
        <v>2</v>
      </c>
      <c r="I14" s="3" t="str">
        <f t="shared" si="1"/>
        <v>Moderate</v>
      </c>
    </row>
    <row r="15" spans="1:24" ht="16" x14ac:dyDescent="0.2">
      <c r="A15" s="14" t="s">
        <v>15</v>
      </c>
      <c r="B15" s="1" t="s">
        <v>143</v>
      </c>
      <c r="C15" s="16"/>
      <c r="F15" s="3">
        <v>3</v>
      </c>
      <c r="G15" s="4">
        <f>COUNTIF(B107:B118,"y")/COUNTA(B107:B118)</f>
        <v>0.5</v>
      </c>
      <c r="H15" s="3">
        <f>IF(G15&gt;=75%,3,IF(G15&gt;=50%,2,IF(G15&gt;0,1,0)))</f>
        <v>2</v>
      </c>
      <c r="I15" s="3" t="str">
        <f t="shared" si="1"/>
        <v>Moderate</v>
      </c>
    </row>
    <row r="16" spans="1:24" ht="32" x14ac:dyDescent="0.2">
      <c r="A16" s="14" t="s">
        <v>16</v>
      </c>
      <c r="B16" s="1" t="s">
        <v>143</v>
      </c>
      <c r="C16" s="16"/>
      <c r="F16" s="3">
        <v>4</v>
      </c>
      <c r="G16" s="4">
        <f>COUNTIF(B125:B130,"y")/COUNTA(B125:B130)</f>
        <v>0.5</v>
      </c>
      <c r="H16" s="3">
        <f>IF(G16&gt;=75%,3,IF(G16&gt;=50%,2,IF(G16&gt;0,1,0)))</f>
        <v>2</v>
      </c>
      <c r="I16" s="3" t="str">
        <f t="shared" si="1"/>
        <v>Moderate</v>
      </c>
    </row>
    <row r="17" spans="1:9" ht="32" x14ac:dyDescent="0.2">
      <c r="A17" s="14" t="s">
        <v>17</v>
      </c>
      <c r="B17" s="1" t="s">
        <v>143</v>
      </c>
      <c r="C17" s="16"/>
      <c r="F17" s="5">
        <v>5</v>
      </c>
      <c r="G17" s="73">
        <f>COUNTIF(B137:B142,"y")/COUNTA(B137:B142)</f>
        <v>0.66666666666666663</v>
      </c>
      <c r="H17" s="5">
        <f>IF(G17&gt;=75%,3,IF(G17&gt;=50%,2,IF(G17&gt;0,1,0)))</f>
        <v>2</v>
      </c>
      <c r="I17" s="5" t="str">
        <f t="shared" si="1"/>
        <v>Moderate</v>
      </c>
    </row>
    <row r="18" spans="1:9" ht="16" x14ac:dyDescent="0.2">
      <c r="A18" s="14" t="s">
        <v>18</v>
      </c>
      <c r="B18" s="1" t="s">
        <v>143</v>
      </c>
      <c r="C18" s="16"/>
      <c r="F18" s="83" t="s">
        <v>151</v>
      </c>
      <c r="G18" s="83" t="s">
        <v>4</v>
      </c>
      <c r="H18" s="84">
        <f>SUM(H13:H17)</f>
        <v>9</v>
      </c>
    </row>
    <row r="19" spans="1:9" ht="33" thickBot="1" x14ac:dyDescent="0.25">
      <c r="A19" s="17" t="s">
        <v>19</v>
      </c>
      <c r="B19" s="1" t="s">
        <v>143</v>
      </c>
      <c r="C19" s="16"/>
      <c r="F19" s="61" t="s">
        <v>1</v>
      </c>
      <c r="G19" s="60"/>
      <c r="H19" s="61"/>
      <c r="I19" s="61"/>
    </row>
    <row r="20" spans="1:9" ht="48" x14ac:dyDescent="0.2">
      <c r="A20" s="14" t="s">
        <v>20</v>
      </c>
      <c r="B20" s="1" t="s">
        <v>143</v>
      </c>
      <c r="C20" s="16"/>
      <c r="F20" s="3">
        <v>6</v>
      </c>
      <c r="G20" s="4">
        <f>COUNTIF(B149:B157,"y")/COUNTA(B149:B157)</f>
        <v>1</v>
      </c>
      <c r="H20" s="3">
        <f>IF(G20&gt;=75%,3,IF(G20&gt;=50%,2,IF(G20&gt;0,1,0)))</f>
        <v>3</v>
      </c>
      <c r="I20" s="3" t="str">
        <f>IF(G20&gt;=75%,"Strong",IF(G20&gt;=50%,"Moderate",IF(G20&gt;0,"Weak","None")))</f>
        <v>Strong</v>
      </c>
    </row>
    <row r="21" spans="1:9" ht="32" x14ac:dyDescent="0.2">
      <c r="A21" s="14" t="s">
        <v>21</v>
      </c>
      <c r="B21" s="1" t="s">
        <v>143</v>
      </c>
      <c r="C21" s="16"/>
      <c r="F21" s="3">
        <v>7</v>
      </c>
      <c r="G21" s="4">
        <f>COUNTIF(B161:B167,"y")/COUNTA(B161:B167)</f>
        <v>0.8571428571428571</v>
      </c>
      <c r="H21" s="3">
        <f>IF(G21&gt;=75%,3,IF(G21&gt;=50%,2,IF(G21&gt;0,1,0)))</f>
        <v>3</v>
      </c>
      <c r="I21" s="3" t="str">
        <f>IF(G21&gt;=75%,"Strong",IF(G21&gt;=50%,"Moderate",IF(G21&gt;0,"Weak","None")))</f>
        <v>Strong</v>
      </c>
    </row>
    <row r="22" spans="1:9" ht="32" x14ac:dyDescent="0.2">
      <c r="A22" s="17" t="s">
        <v>22</v>
      </c>
      <c r="B22" s="1" t="s">
        <v>143</v>
      </c>
      <c r="C22" s="16"/>
      <c r="F22" s="5">
        <v>8</v>
      </c>
      <c r="G22" s="73">
        <f>COUNTIF(B172:B177,"y")/COUNTA(B172:B177)</f>
        <v>1</v>
      </c>
      <c r="H22" s="5">
        <f>IF(G22&gt;=75%,3,IF(G22&gt;=50%,2,IF(G22&gt;0,1,0)))</f>
        <v>3</v>
      </c>
      <c r="I22" s="5" t="str">
        <f>IF(G22&gt;=75%,"Strong",IF(G22&gt;=50%,"Moderate",IF(G22&gt;0,"Weak","None")))</f>
        <v>Strong</v>
      </c>
    </row>
    <row r="23" spans="1:9" ht="32" x14ac:dyDescent="0.2">
      <c r="A23" s="17" t="s">
        <v>23</v>
      </c>
      <c r="B23" s="1" t="s">
        <v>143</v>
      </c>
      <c r="C23" s="16"/>
      <c r="F23" s="85" t="s">
        <v>1</v>
      </c>
      <c r="G23" s="83" t="s">
        <v>4</v>
      </c>
      <c r="H23" s="84">
        <f>SUM(H20:H22)</f>
        <v>9</v>
      </c>
    </row>
    <row r="24" spans="1:9" ht="32" x14ac:dyDescent="0.2">
      <c r="A24" s="17" t="s">
        <v>24</v>
      </c>
      <c r="B24" s="1" t="s">
        <v>143</v>
      </c>
      <c r="C24" s="16"/>
    </row>
    <row r="25" spans="1:9" ht="33" thickBot="1" x14ac:dyDescent="0.25">
      <c r="A25" s="17" t="s">
        <v>25</v>
      </c>
      <c r="B25" s="1" t="s">
        <v>143</v>
      </c>
      <c r="C25" s="16"/>
      <c r="F25" s="86" t="s">
        <v>2</v>
      </c>
      <c r="G25" s="67" t="s">
        <v>145</v>
      </c>
      <c r="H25" s="59" t="s">
        <v>146</v>
      </c>
      <c r="I25" s="68" t="s">
        <v>147</v>
      </c>
    </row>
    <row r="26" spans="1:9" ht="32" x14ac:dyDescent="0.2">
      <c r="A26" s="17" t="s">
        <v>26</v>
      </c>
      <c r="B26" s="1" t="s">
        <v>143</v>
      </c>
      <c r="C26" s="16"/>
      <c r="F26" s="3">
        <v>9</v>
      </c>
      <c r="G26" s="4">
        <f>COUNTIF(B184:B192,"y")/COUNTA(B184:B192)</f>
        <v>1</v>
      </c>
      <c r="H26" s="3">
        <f>IF(G26&gt;=75%,3,IF(G26&gt;=50%,2,IF(G26&gt;0,1,0)))</f>
        <v>3</v>
      </c>
      <c r="I26" s="6" t="str">
        <f>IF(G26&gt;=75%,"Strong",IF(G26&gt;=50%,"Moderate",IF(G26&gt;0,"Weak","None")))</f>
        <v>Strong</v>
      </c>
    </row>
    <row r="27" spans="1:9" ht="32" x14ac:dyDescent="0.2">
      <c r="A27" s="14" t="s">
        <v>27</v>
      </c>
      <c r="B27" s="1" t="s">
        <v>143</v>
      </c>
      <c r="C27" s="16"/>
      <c r="F27" s="3">
        <v>10</v>
      </c>
      <c r="G27" s="4">
        <f>COUNTIF(B198:B206,"y")/COUNTA(B198:B206)</f>
        <v>1</v>
      </c>
      <c r="H27" s="3">
        <f t="shared" ref="H27:H34" si="3">IF(G27&gt;=75%,3,IF(G27&gt;=50%,2,IF(G27&gt;0,1,0)))</f>
        <v>3</v>
      </c>
      <c r="I27" s="3" t="str">
        <f t="shared" ref="I27:I34" si="4">IF(G27&gt;=75%,"Strong",IF(G27&gt;=50%,"Moderate",IF(G27&gt;0,"Weak","None")))</f>
        <v>Strong</v>
      </c>
    </row>
    <row r="28" spans="1:9" ht="48" x14ac:dyDescent="0.2">
      <c r="A28" s="14" t="s">
        <v>28</v>
      </c>
      <c r="B28" s="1" t="s">
        <v>143</v>
      </c>
      <c r="C28" s="16"/>
      <c r="F28" s="3">
        <v>11</v>
      </c>
      <c r="G28" s="4">
        <f>COUNTIF(B211:B223,"y")/COUNTA(B211:B223)</f>
        <v>1</v>
      </c>
      <c r="H28" s="3">
        <f t="shared" si="3"/>
        <v>3</v>
      </c>
      <c r="I28" s="3" t="str">
        <f t="shared" si="4"/>
        <v>Strong</v>
      </c>
    </row>
    <row r="29" spans="1:9" x14ac:dyDescent="0.2">
      <c r="A29" s="18"/>
      <c r="B29" s="9"/>
      <c r="C29" s="9"/>
      <c r="F29" s="3">
        <v>12</v>
      </c>
      <c r="G29" s="4">
        <f>COUNTIF(B228:B233,"y")/COUNTA(B228:B233)</f>
        <v>1</v>
      </c>
      <c r="H29" s="3">
        <f t="shared" si="3"/>
        <v>3</v>
      </c>
      <c r="I29" s="3" t="str">
        <f t="shared" si="4"/>
        <v>Strong</v>
      </c>
    </row>
    <row r="30" spans="1:9" ht="33" customHeight="1" x14ac:dyDescent="0.2">
      <c r="A30" s="180" t="s">
        <v>141</v>
      </c>
      <c r="B30" s="180"/>
      <c r="C30" s="180"/>
      <c r="F30" s="3">
        <v>13</v>
      </c>
      <c r="G30" s="4">
        <f>COUNTIF(B238:B245,"y")/COUNTA(B238:B245)</f>
        <v>1</v>
      </c>
      <c r="H30" s="3">
        <f t="shared" si="3"/>
        <v>3</v>
      </c>
      <c r="I30" s="3" t="str">
        <f t="shared" si="4"/>
        <v>Strong</v>
      </c>
    </row>
    <row r="31" spans="1:9" ht="16" x14ac:dyDescent="0.2">
      <c r="A31" s="62"/>
      <c r="B31" s="9"/>
      <c r="C31" s="9"/>
      <c r="F31" s="3">
        <v>14</v>
      </c>
      <c r="G31" s="4">
        <f>COUNTIF(B250:B258,"y")/COUNTA(B250:B258)</f>
        <v>1</v>
      </c>
      <c r="H31" s="3">
        <f t="shared" si="3"/>
        <v>3</v>
      </c>
      <c r="I31" s="3" t="str">
        <f t="shared" si="4"/>
        <v>Strong</v>
      </c>
    </row>
    <row r="32" spans="1:9" ht="17" x14ac:dyDescent="0.2">
      <c r="A32" s="19" t="s">
        <v>13</v>
      </c>
      <c r="B32" s="12" t="s">
        <v>14</v>
      </c>
      <c r="C32" s="13"/>
      <c r="F32" s="3">
        <v>15</v>
      </c>
      <c r="G32" s="4">
        <f>COUNTIF(B263:B267,"y")/COUNTA(B263:B267)</f>
        <v>1</v>
      </c>
      <c r="H32" s="3">
        <f t="shared" si="3"/>
        <v>3</v>
      </c>
      <c r="I32" s="3" t="str">
        <f t="shared" si="4"/>
        <v>Strong</v>
      </c>
    </row>
    <row r="33" spans="1:10" ht="16" x14ac:dyDescent="0.2">
      <c r="A33" s="14" t="s">
        <v>29</v>
      </c>
      <c r="B33" s="1" t="s">
        <v>143</v>
      </c>
      <c r="C33" s="16"/>
      <c r="F33" s="3">
        <v>16</v>
      </c>
      <c r="G33" s="4">
        <f>COUNTIF(B272:B276,"y")/COUNTA(B272:B276)</f>
        <v>1</v>
      </c>
      <c r="H33" s="3">
        <f t="shared" si="3"/>
        <v>3</v>
      </c>
      <c r="I33" s="3" t="str">
        <f t="shared" si="4"/>
        <v>Strong</v>
      </c>
    </row>
    <row r="34" spans="1:10" ht="32" x14ac:dyDescent="0.2">
      <c r="A34" s="14" t="s">
        <v>30</v>
      </c>
      <c r="B34" s="1" t="s">
        <v>143</v>
      </c>
      <c r="C34" s="16"/>
      <c r="F34" s="3">
        <v>17</v>
      </c>
      <c r="G34" s="4">
        <f>COUNTIF(B281:B287,"y")/COUNTA(B281:B287)</f>
        <v>1</v>
      </c>
      <c r="H34" s="3">
        <f t="shared" si="3"/>
        <v>3</v>
      </c>
      <c r="I34" s="3" t="str">
        <f t="shared" si="4"/>
        <v>Strong</v>
      </c>
    </row>
    <row r="35" spans="1:10" ht="48" x14ac:dyDescent="0.2">
      <c r="A35" s="14" t="s">
        <v>31</v>
      </c>
      <c r="B35" s="1" t="s">
        <v>143</v>
      </c>
      <c r="C35" s="16"/>
      <c r="F35" s="87" t="s">
        <v>2</v>
      </c>
      <c r="G35" s="88" t="s">
        <v>4</v>
      </c>
      <c r="H35" s="88">
        <f>SUM(H26:H34)</f>
        <v>27</v>
      </c>
      <c r="I35" s="88" t="s">
        <v>153</v>
      </c>
      <c r="J35" s="88">
        <f>H35*2</f>
        <v>54</v>
      </c>
    </row>
    <row r="36" spans="1:10" ht="33" thickBot="1" x14ac:dyDescent="0.25">
      <c r="A36" s="14" t="s">
        <v>32</v>
      </c>
      <c r="B36" s="1" t="s">
        <v>143</v>
      </c>
      <c r="C36" s="16"/>
      <c r="F36" s="89" t="s">
        <v>3</v>
      </c>
      <c r="G36" s="67" t="s">
        <v>145</v>
      </c>
      <c r="H36" s="59" t="s">
        <v>146</v>
      </c>
      <c r="I36" s="68" t="s">
        <v>147</v>
      </c>
    </row>
    <row r="37" spans="1:10" ht="48" x14ac:dyDescent="0.2">
      <c r="A37" s="14" t="s">
        <v>33</v>
      </c>
      <c r="B37" s="1" t="s">
        <v>143</v>
      </c>
      <c r="C37" s="16"/>
      <c r="F37" s="3">
        <v>18</v>
      </c>
      <c r="G37" s="4">
        <f>COUNTIF(B295:B299,"y")/COUNTA(B295:B299)</f>
        <v>1</v>
      </c>
      <c r="H37" s="3">
        <f>IF(G37&gt;=75%,3,IF(G37&gt;=50%,2,IF(G37&gt;0,1,0)))</f>
        <v>3</v>
      </c>
      <c r="I37" s="3" t="str">
        <f>IF(G37&gt;=75%,"Strong",IF(G37&gt;=50%,"Moderate",IF(G37&gt;0,"Weak","None")))</f>
        <v>Strong</v>
      </c>
    </row>
    <row r="38" spans="1:10" ht="16" thickBot="1" x14ac:dyDescent="0.25">
      <c r="A38" s="7"/>
      <c r="B38" s="9"/>
      <c r="C38" s="9"/>
      <c r="F38" s="61" t="s">
        <v>154</v>
      </c>
      <c r="G38" s="61"/>
      <c r="H38" s="61"/>
      <c r="I38" s="61"/>
    </row>
    <row r="39" spans="1:10" ht="27" customHeight="1" x14ac:dyDescent="0.2">
      <c r="A39" s="180" t="s">
        <v>34</v>
      </c>
      <c r="B39" s="180"/>
      <c r="C39" s="180"/>
      <c r="F39" s="5">
        <v>19</v>
      </c>
      <c r="G39" s="4">
        <f>COUNTIF(B308:B314,"y")/COUNTA(B308:B314)</f>
        <v>1</v>
      </c>
      <c r="H39" s="5">
        <f>IF(G39&gt;=75%,3,IF(G39&gt;=50%,2,IF(G39&gt;0,1,0)))</f>
        <v>3</v>
      </c>
      <c r="I39" s="5" t="str">
        <f>IF(G39&gt;=75%,"Strong",IF(G39&gt;=50%,"Moderate",IF(G39&gt;0,"Weak","None")))</f>
        <v>Strong</v>
      </c>
    </row>
    <row r="40" spans="1:10" x14ac:dyDescent="0.2">
      <c r="A40" s="20"/>
      <c r="B40" s="9"/>
      <c r="C40" s="9"/>
      <c r="F40" s="75" t="s">
        <v>155</v>
      </c>
      <c r="G40" s="75"/>
      <c r="H40" s="75">
        <f>H18+H39+H37+J35+H23</f>
        <v>78</v>
      </c>
    </row>
    <row r="41" spans="1:10" ht="17" x14ac:dyDescent="0.2">
      <c r="A41" s="21" t="s">
        <v>13</v>
      </c>
      <c r="B41" s="12" t="s">
        <v>14</v>
      </c>
      <c r="C41" s="13"/>
    </row>
    <row r="42" spans="1:10" ht="32" x14ac:dyDescent="0.2">
      <c r="A42" s="22" t="s">
        <v>35</v>
      </c>
      <c r="B42" s="1" t="s">
        <v>143</v>
      </c>
      <c r="C42" s="16"/>
    </row>
    <row r="43" spans="1:10" ht="16" x14ac:dyDescent="0.2">
      <c r="A43" s="22" t="s">
        <v>36</v>
      </c>
      <c r="B43" s="1" t="s">
        <v>143</v>
      </c>
      <c r="C43" s="16"/>
    </row>
    <row r="44" spans="1:10" ht="32" x14ac:dyDescent="0.2">
      <c r="A44" s="22" t="s">
        <v>37</v>
      </c>
      <c r="B44" s="1" t="s">
        <v>143</v>
      </c>
      <c r="C44" s="16"/>
    </row>
    <row r="45" spans="1:10" ht="32" x14ac:dyDescent="0.2">
      <c r="A45" s="22" t="s">
        <v>38</v>
      </c>
      <c r="B45" s="1" t="s">
        <v>143</v>
      </c>
      <c r="C45" s="16"/>
    </row>
    <row r="46" spans="1:10" ht="48" x14ac:dyDescent="0.2">
      <c r="A46" s="22" t="s">
        <v>39</v>
      </c>
      <c r="B46" s="1" t="s">
        <v>143</v>
      </c>
      <c r="C46" s="16"/>
    </row>
    <row r="47" spans="1:10" x14ac:dyDescent="0.2">
      <c r="A47" s="23"/>
      <c r="B47" s="9"/>
      <c r="C47" s="9"/>
    </row>
    <row r="48" spans="1:10" ht="41.25" customHeight="1" x14ac:dyDescent="0.2">
      <c r="A48" s="180" t="s">
        <v>40</v>
      </c>
      <c r="B48" s="180"/>
      <c r="C48" s="180"/>
    </row>
    <row r="49" spans="1:3" x14ac:dyDescent="0.2">
      <c r="A49" s="20"/>
      <c r="B49" s="9"/>
      <c r="C49" s="9"/>
    </row>
    <row r="50" spans="1:3" ht="17" x14ac:dyDescent="0.2">
      <c r="A50" s="21" t="s">
        <v>13</v>
      </c>
      <c r="B50" s="12" t="s">
        <v>14</v>
      </c>
      <c r="C50" s="13"/>
    </row>
    <row r="51" spans="1:3" ht="32" x14ac:dyDescent="0.2">
      <c r="A51" s="22" t="s">
        <v>41</v>
      </c>
      <c r="B51" s="1" t="s">
        <v>143</v>
      </c>
      <c r="C51" s="16"/>
    </row>
    <row r="52" spans="1:3" ht="64" x14ac:dyDescent="0.2">
      <c r="A52" s="22" t="s">
        <v>42</v>
      </c>
      <c r="B52" s="1" t="s">
        <v>143</v>
      </c>
      <c r="C52" s="16"/>
    </row>
    <row r="53" spans="1:3" ht="64" x14ac:dyDescent="0.2">
      <c r="A53" s="22" t="s">
        <v>43</v>
      </c>
      <c r="B53" s="1" t="s">
        <v>143</v>
      </c>
      <c r="C53" s="16"/>
    </row>
    <row r="54" spans="1:3" ht="64" x14ac:dyDescent="0.2">
      <c r="A54" s="22" t="s">
        <v>44</v>
      </c>
      <c r="B54" s="1" t="s">
        <v>143</v>
      </c>
      <c r="C54" s="16"/>
    </row>
    <row r="55" spans="1:3" ht="64" x14ac:dyDescent="0.2">
      <c r="A55" s="22" t="s">
        <v>45</v>
      </c>
      <c r="B55" s="1" t="s">
        <v>143</v>
      </c>
      <c r="C55" s="16"/>
    </row>
    <row r="56" spans="1:3" ht="48" x14ac:dyDescent="0.2">
      <c r="A56" s="22" t="s">
        <v>46</v>
      </c>
      <c r="B56" s="1" t="s">
        <v>143</v>
      </c>
      <c r="C56" s="16"/>
    </row>
    <row r="57" spans="1:3" ht="32" x14ac:dyDescent="0.2">
      <c r="A57" s="22" t="s">
        <v>47</v>
      </c>
      <c r="B57" s="1" t="s">
        <v>143</v>
      </c>
      <c r="C57" s="16"/>
    </row>
    <row r="58" spans="1:3" ht="48" x14ac:dyDescent="0.2">
      <c r="A58" s="22" t="s">
        <v>48</v>
      </c>
      <c r="B58" s="1" t="s">
        <v>143</v>
      </c>
      <c r="C58" s="16"/>
    </row>
    <row r="59" spans="1:3" ht="16" thickBot="1" x14ac:dyDescent="0.25">
      <c r="A59" s="7"/>
      <c r="B59" s="9"/>
      <c r="C59" s="9"/>
    </row>
    <row r="60" spans="1:3" ht="21" customHeight="1" thickBot="1" x14ac:dyDescent="0.25">
      <c r="A60" s="183" t="s">
        <v>49</v>
      </c>
      <c r="B60" s="184"/>
      <c r="C60" s="185"/>
    </row>
    <row r="61" spans="1:3" x14ac:dyDescent="0.2">
      <c r="A61" s="24"/>
      <c r="C61" s="2"/>
    </row>
    <row r="62" spans="1:3" ht="20" x14ac:dyDescent="0.2">
      <c r="A62" s="190" t="s">
        <v>50</v>
      </c>
      <c r="B62" s="191"/>
      <c r="C62" s="192"/>
    </row>
    <row r="64" spans="1:3" ht="42.75" customHeight="1" x14ac:dyDescent="0.2">
      <c r="A64" s="193" t="s">
        <v>51</v>
      </c>
      <c r="B64" s="193"/>
      <c r="C64" s="193"/>
    </row>
    <row r="65" spans="1:3" x14ac:dyDescent="0.2">
      <c r="B65" s="9"/>
      <c r="C65" s="9"/>
    </row>
    <row r="66" spans="1:3" ht="16" x14ac:dyDescent="0.2">
      <c r="A66" s="25" t="s">
        <v>13</v>
      </c>
      <c r="B66" s="12" t="s">
        <v>14</v>
      </c>
      <c r="C66" s="26"/>
    </row>
    <row r="67" spans="1:3" ht="98" x14ac:dyDescent="0.2">
      <c r="A67" s="22" t="s">
        <v>52</v>
      </c>
      <c r="B67" s="1" t="s">
        <v>268</v>
      </c>
      <c r="C67" s="16"/>
    </row>
    <row r="68" spans="1:3" ht="48" x14ac:dyDescent="0.2">
      <c r="A68" s="22" t="s">
        <v>53</v>
      </c>
      <c r="B68" s="1" t="s">
        <v>268</v>
      </c>
      <c r="C68" s="16"/>
    </row>
    <row r="69" spans="1:3" ht="48" x14ac:dyDescent="0.2">
      <c r="A69" s="22" t="s">
        <v>54</v>
      </c>
      <c r="B69" s="1" t="s">
        <v>268</v>
      </c>
      <c r="C69" s="16"/>
    </row>
    <row r="70" spans="1:3" ht="32" x14ac:dyDescent="0.2">
      <c r="A70" s="22" t="s">
        <v>55</v>
      </c>
      <c r="B70" s="1" t="s">
        <v>143</v>
      </c>
      <c r="C70" s="16"/>
    </row>
    <row r="71" spans="1:3" ht="32" x14ac:dyDescent="0.2">
      <c r="A71" s="22" t="s">
        <v>56</v>
      </c>
      <c r="B71" s="1" t="s">
        <v>143</v>
      </c>
      <c r="C71" s="16"/>
    </row>
    <row r="72" spans="1:3" ht="112" x14ac:dyDescent="0.2">
      <c r="A72" s="27" t="s">
        <v>57</v>
      </c>
      <c r="B72" s="1" t="s">
        <v>143</v>
      </c>
      <c r="C72" s="16"/>
    </row>
    <row r="73" spans="1:3" ht="48" x14ac:dyDescent="0.2">
      <c r="A73" s="27" t="s">
        <v>58</v>
      </c>
      <c r="B73" s="1" t="s">
        <v>143</v>
      </c>
      <c r="C73" s="16"/>
    </row>
    <row r="74" spans="1:3" ht="48" x14ac:dyDescent="0.2">
      <c r="A74" s="27" t="s">
        <v>59</v>
      </c>
      <c r="B74" s="1" t="s">
        <v>268</v>
      </c>
      <c r="C74" s="16"/>
    </row>
    <row r="75" spans="1:3" ht="82" x14ac:dyDescent="0.2">
      <c r="A75" s="27" t="s">
        <v>60</v>
      </c>
      <c r="B75" s="1" t="s">
        <v>268</v>
      </c>
      <c r="C75" s="16"/>
    </row>
    <row r="76" spans="1:3" ht="64" x14ac:dyDescent="0.2">
      <c r="A76" s="27" t="s">
        <v>61</v>
      </c>
      <c r="B76" s="1" t="s">
        <v>268</v>
      </c>
      <c r="C76" s="16"/>
    </row>
    <row r="77" spans="1:3" ht="48" x14ac:dyDescent="0.2">
      <c r="A77" s="17" t="s">
        <v>62</v>
      </c>
      <c r="B77" s="1" t="s">
        <v>268</v>
      </c>
      <c r="C77" s="16"/>
    </row>
    <row r="78" spans="1:3" ht="48" x14ac:dyDescent="0.2">
      <c r="A78" s="17" t="s">
        <v>63</v>
      </c>
      <c r="B78" s="1" t="s">
        <v>143</v>
      </c>
      <c r="C78" s="16"/>
    </row>
    <row r="79" spans="1:3" ht="64" x14ac:dyDescent="0.2">
      <c r="A79" s="17" t="s">
        <v>64</v>
      </c>
      <c r="B79" s="1" t="s">
        <v>143</v>
      </c>
      <c r="C79" s="16"/>
    </row>
    <row r="80" spans="1:3" x14ac:dyDescent="0.2">
      <c r="A80" s="7"/>
      <c r="B80" s="90"/>
      <c r="C80" s="9"/>
    </row>
    <row r="81" spans="1:3" x14ac:dyDescent="0.2">
      <c r="A81" s="28" t="s">
        <v>65</v>
      </c>
      <c r="B81" s="90"/>
      <c r="C81" s="9"/>
    </row>
    <row r="82" spans="1:3" ht="77" x14ac:dyDescent="0.2">
      <c r="A82" s="7" t="s">
        <v>66</v>
      </c>
      <c r="B82" s="9"/>
      <c r="C82" s="9"/>
    </row>
    <row r="83" spans="1:3" x14ac:dyDescent="0.2">
      <c r="A83" s="7"/>
      <c r="B83" s="9"/>
      <c r="C83" s="9"/>
    </row>
    <row r="84" spans="1:3" ht="49.5" customHeight="1" x14ac:dyDescent="0.2">
      <c r="A84" s="180" t="s">
        <v>67</v>
      </c>
      <c r="B84" s="180"/>
      <c r="C84" s="180"/>
    </row>
    <row r="85" spans="1:3" ht="16" x14ac:dyDescent="0.2">
      <c r="A85" s="29"/>
      <c r="B85" s="9"/>
      <c r="C85" s="9"/>
    </row>
    <row r="86" spans="1:3" ht="16" x14ac:dyDescent="0.2">
      <c r="A86" s="30" t="s">
        <v>13</v>
      </c>
      <c r="B86" s="12" t="s">
        <v>14</v>
      </c>
      <c r="C86" s="26"/>
    </row>
    <row r="87" spans="1:3" ht="130" x14ac:dyDescent="0.2">
      <c r="A87" s="14" t="s">
        <v>68</v>
      </c>
      <c r="B87" s="1" t="s">
        <v>143</v>
      </c>
      <c r="C87" s="16"/>
    </row>
    <row r="88" spans="1:3" ht="112" x14ac:dyDescent="0.2">
      <c r="A88" s="14" t="s">
        <v>69</v>
      </c>
      <c r="B88" s="1" t="s">
        <v>268</v>
      </c>
      <c r="C88" s="16"/>
    </row>
    <row r="89" spans="1:3" ht="80" x14ac:dyDescent="0.2">
      <c r="A89" s="17" t="s">
        <v>70</v>
      </c>
      <c r="B89" s="1" t="s">
        <v>268</v>
      </c>
      <c r="C89" s="16"/>
    </row>
    <row r="90" spans="1:3" ht="64" x14ac:dyDescent="0.2">
      <c r="A90" s="14" t="s">
        <v>71</v>
      </c>
      <c r="B90" s="1" t="s">
        <v>268</v>
      </c>
      <c r="C90" s="16"/>
    </row>
    <row r="91" spans="1:3" ht="82" x14ac:dyDescent="0.2">
      <c r="A91" s="14" t="s">
        <v>72</v>
      </c>
      <c r="B91" s="1" t="s">
        <v>268</v>
      </c>
      <c r="C91" s="16"/>
    </row>
    <row r="92" spans="1:3" ht="64" x14ac:dyDescent="0.2">
      <c r="A92" s="17" t="s">
        <v>73</v>
      </c>
      <c r="B92" s="1" t="s">
        <v>143</v>
      </c>
      <c r="C92" s="16"/>
    </row>
    <row r="93" spans="1:3" ht="82" x14ac:dyDescent="0.2">
      <c r="A93" s="17" t="s">
        <v>74</v>
      </c>
      <c r="B93" s="1" t="s">
        <v>143</v>
      </c>
      <c r="C93" s="16"/>
    </row>
    <row r="94" spans="1:3" ht="64" x14ac:dyDescent="0.2">
      <c r="A94" s="17" t="s">
        <v>75</v>
      </c>
      <c r="B94" s="1" t="s">
        <v>143</v>
      </c>
      <c r="C94" s="16"/>
    </row>
    <row r="95" spans="1:3" ht="48" x14ac:dyDescent="0.2">
      <c r="A95" s="14" t="s">
        <v>76</v>
      </c>
      <c r="B95" s="1" t="s">
        <v>268</v>
      </c>
      <c r="C95" s="16"/>
    </row>
    <row r="96" spans="1:3" ht="114" x14ac:dyDescent="0.2">
      <c r="A96" s="14" t="s">
        <v>77</v>
      </c>
      <c r="B96" s="1" t="s">
        <v>143</v>
      </c>
      <c r="C96" s="16"/>
    </row>
    <row r="97" spans="1:3" ht="64" x14ac:dyDescent="0.2">
      <c r="A97" s="14" t="s">
        <v>78</v>
      </c>
      <c r="B97" s="1" t="s">
        <v>143</v>
      </c>
      <c r="C97" s="16"/>
    </row>
    <row r="98" spans="1:3" x14ac:dyDescent="0.2">
      <c r="A98" s="7"/>
      <c r="B98" s="9"/>
      <c r="C98" s="9"/>
    </row>
    <row r="99" spans="1:3" ht="38" x14ac:dyDescent="0.2">
      <c r="A99" s="31" t="s">
        <v>79</v>
      </c>
      <c r="B99" s="9"/>
      <c r="C99" s="9"/>
    </row>
    <row r="100" spans="1:3" ht="26" x14ac:dyDescent="0.2">
      <c r="A100" s="31" t="s">
        <v>80</v>
      </c>
      <c r="B100" s="9"/>
      <c r="C100" s="9"/>
    </row>
    <row r="101" spans="1:3" ht="26" x14ac:dyDescent="0.2">
      <c r="A101" s="31" t="s">
        <v>81</v>
      </c>
      <c r="B101" s="9"/>
      <c r="C101" s="9"/>
    </row>
    <row r="102" spans="1:3" ht="26" x14ac:dyDescent="0.2">
      <c r="A102" s="31" t="s">
        <v>82</v>
      </c>
      <c r="B102" s="9"/>
      <c r="C102" s="9"/>
    </row>
    <row r="103" spans="1:3" x14ac:dyDescent="0.2">
      <c r="A103" s="7"/>
      <c r="B103" s="9"/>
      <c r="C103" s="9"/>
    </row>
    <row r="104" spans="1:3" ht="51" customHeight="1" x14ac:dyDescent="0.2">
      <c r="A104" s="180" t="s">
        <v>83</v>
      </c>
      <c r="B104" s="180"/>
      <c r="C104" s="180"/>
    </row>
    <row r="105" spans="1:3" ht="16" x14ac:dyDescent="0.2">
      <c r="A105" s="32"/>
      <c r="B105" s="9"/>
      <c r="C105" s="9"/>
    </row>
    <row r="106" spans="1:3" ht="16" x14ac:dyDescent="0.2">
      <c r="A106" s="30" t="s">
        <v>13</v>
      </c>
      <c r="B106" s="12" t="s">
        <v>14</v>
      </c>
      <c r="C106" s="26"/>
    </row>
    <row r="107" spans="1:3" ht="112" x14ac:dyDescent="0.2">
      <c r="A107" s="14" t="s">
        <v>84</v>
      </c>
      <c r="B107" s="1" t="s">
        <v>143</v>
      </c>
      <c r="C107" s="16"/>
    </row>
    <row r="108" spans="1:3" ht="48" x14ac:dyDescent="0.2">
      <c r="A108" s="14" t="s">
        <v>85</v>
      </c>
      <c r="B108" s="1" t="s">
        <v>268</v>
      </c>
      <c r="C108" s="16"/>
    </row>
    <row r="109" spans="1:3" ht="32" x14ac:dyDescent="0.2">
      <c r="A109" s="14" t="s">
        <v>140</v>
      </c>
      <c r="B109" s="1" t="s">
        <v>268</v>
      </c>
      <c r="C109" s="16"/>
    </row>
    <row r="110" spans="1:3" ht="48" x14ac:dyDescent="0.2">
      <c r="A110" s="14" t="s">
        <v>86</v>
      </c>
      <c r="B110" s="1" t="s">
        <v>268</v>
      </c>
      <c r="C110" s="16"/>
    </row>
    <row r="111" spans="1:3" ht="64" x14ac:dyDescent="0.2">
      <c r="A111" s="14" t="s">
        <v>87</v>
      </c>
      <c r="B111" s="1" t="s">
        <v>143</v>
      </c>
      <c r="C111" s="16"/>
    </row>
    <row r="112" spans="1:3" ht="32" x14ac:dyDescent="0.2">
      <c r="A112" s="14" t="s">
        <v>88</v>
      </c>
      <c r="B112" s="1" t="s">
        <v>268</v>
      </c>
      <c r="C112" s="16"/>
    </row>
    <row r="113" spans="1:3" ht="48" x14ac:dyDescent="0.2">
      <c r="A113" s="14" t="s">
        <v>89</v>
      </c>
      <c r="B113" s="1" t="s">
        <v>268</v>
      </c>
      <c r="C113" s="16"/>
    </row>
    <row r="114" spans="1:3" ht="96" x14ac:dyDescent="0.2">
      <c r="A114" s="33" t="s">
        <v>90</v>
      </c>
      <c r="B114" s="1" t="s">
        <v>143</v>
      </c>
      <c r="C114" s="16"/>
    </row>
    <row r="115" spans="1:3" ht="48" x14ac:dyDescent="0.2">
      <c r="A115" s="33" t="s">
        <v>91</v>
      </c>
      <c r="B115" s="1" t="s">
        <v>143</v>
      </c>
      <c r="C115" s="16"/>
    </row>
    <row r="116" spans="1:3" ht="48" x14ac:dyDescent="0.2">
      <c r="A116" s="33" t="s">
        <v>92</v>
      </c>
      <c r="B116" s="1" t="s">
        <v>143</v>
      </c>
      <c r="C116" s="16"/>
    </row>
    <row r="117" spans="1:3" ht="64" x14ac:dyDescent="0.2">
      <c r="A117" s="27" t="s">
        <v>93</v>
      </c>
      <c r="B117" s="1" t="s">
        <v>268</v>
      </c>
      <c r="C117" s="16"/>
    </row>
    <row r="118" spans="1:3" ht="80" x14ac:dyDescent="0.2">
      <c r="A118" s="27" t="s">
        <v>94</v>
      </c>
      <c r="B118" s="1" t="s">
        <v>143</v>
      </c>
      <c r="C118" s="16"/>
    </row>
    <row r="119" spans="1:3" x14ac:dyDescent="0.2">
      <c r="A119" s="34"/>
      <c r="B119" s="90"/>
      <c r="C119" s="9"/>
    </row>
    <row r="120" spans="1:3" ht="26" x14ac:dyDescent="0.2">
      <c r="A120" s="35" t="s">
        <v>95</v>
      </c>
      <c r="B120" s="90"/>
      <c r="C120" s="9"/>
    </row>
    <row r="121" spans="1:3" x14ac:dyDescent="0.2">
      <c r="A121" s="34"/>
      <c r="B121" s="9"/>
      <c r="C121" s="9"/>
    </row>
    <row r="122" spans="1:3" ht="48" customHeight="1" x14ac:dyDescent="0.2">
      <c r="A122" s="180" t="s">
        <v>96</v>
      </c>
      <c r="B122" s="180"/>
      <c r="C122" s="180"/>
    </row>
    <row r="123" spans="1:3" x14ac:dyDescent="0.2">
      <c r="A123" s="7"/>
      <c r="B123" s="9"/>
      <c r="C123" s="9"/>
    </row>
    <row r="124" spans="1:3" ht="16" x14ac:dyDescent="0.2">
      <c r="A124" s="30" t="s">
        <v>13</v>
      </c>
      <c r="B124" s="12" t="s">
        <v>14</v>
      </c>
      <c r="C124" s="26"/>
    </row>
    <row r="125" spans="1:3" ht="98" x14ac:dyDescent="0.2">
      <c r="A125" s="17" t="s">
        <v>97</v>
      </c>
      <c r="B125" s="1" t="s">
        <v>143</v>
      </c>
      <c r="C125" s="16"/>
    </row>
    <row r="126" spans="1:3" ht="32" x14ac:dyDescent="0.2">
      <c r="A126" s="36" t="s">
        <v>98</v>
      </c>
      <c r="B126" s="1" t="s">
        <v>268</v>
      </c>
      <c r="C126" s="16"/>
    </row>
    <row r="127" spans="1:3" ht="64" x14ac:dyDescent="0.2">
      <c r="A127" s="14" t="s">
        <v>99</v>
      </c>
      <c r="B127" s="1" t="s">
        <v>268</v>
      </c>
      <c r="C127" s="16"/>
    </row>
    <row r="128" spans="1:3" ht="32" x14ac:dyDescent="0.2">
      <c r="A128" s="14" t="s">
        <v>100</v>
      </c>
      <c r="B128" s="1" t="s">
        <v>268</v>
      </c>
      <c r="C128" s="16"/>
    </row>
    <row r="129" spans="1:3" ht="48" x14ac:dyDescent="0.2">
      <c r="A129" s="17" t="s">
        <v>101</v>
      </c>
      <c r="B129" s="1" t="s">
        <v>143</v>
      </c>
      <c r="C129" s="16"/>
    </row>
    <row r="130" spans="1:3" ht="32" x14ac:dyDescent="0.2">
      <c r="A130" s="14" t="s">
        <v>102</v>
      </c>
      <c r="B130" s="1" t="s">
        <v>143</v>
      </c>
      <c r="C130" s="16"/>
    </row>
    <row r="131" spans="1:3" x14ac:dyDescent="0.2">
      <c r="A131" s="7"/>
      <c r="B131" s="9"/>
      <c r="C131" s="9"/>
    </row>
    <row r="132" spans="1:3" ht="62" x14ac:dyDescent="0.2">
      <c r="A132" s="31" t="s">
        <v>103</v>
      </c>
      <c r="B132" s="9"/>
      <c r="C132" s="9"/>
    </row>
    <row r="133" spans="1:3" x14ac:dyDescent="0.2">
      <c r="A133" s="7"/>
      <c r="B133" s="9"/>
      <c r="C133" s="9"/>
    </row>
    <row r="134" spans="1:3" ht="22.5" customHeight="1" x14ac:dyDescent="0.2">
      <c r="A134" s="180" t="s">
        <v>104</v>
      </c>
      <c r="B134" s="180"/>
      <c r="C134" s="180"/>
    </row>
    <row r="135" spans="1:3" x14ac:dyDescent="0.2">
      <c r="A135" s="7"/>
    </row>
    <row r="136" spans="1:3" ht="16" x14ac:dyDescent="0.2">
      <c r="A136" s="30" t="s">
        <v>13</v>
      </c>
      <c r="B136" s="12" t="s">
        <v>14</v>
      </c>
      <c r="C136" s="37"/>
    </row>
    <row r="137" spans="1:3" ht="16" x14ac:dyDescent="0.2">
      <c r="A137" s="17" t="s">
        <v>105</v>
      </c>
      <c r="B137" s="1" t="s">
        <v>143</v>
      </c>
      <c r="C137" s="16"/>
    </row>
    <row r="138" spans="1:3" ht="32" x14ac:dyDescent="0.2">
      <c r="A138" s="17" t="s">
        <v>106</v>
      </c>
      <c r="B138" s="1" t="s">
        <v>268</v>
      </c>
      <c r="C138" s="16"/>
    </row>
    <row r="139" spans="1:3" ht="48" x14ac:dyDescent="0.2">
      <c r="A139" s="17" t="s">
        <v>107</v>
      </c>
      <c r="B139" s="1" t="s">
        <v>268</v>
      </c>
      <c r="C139" s="16"/>
    </row>
    <row r="140" spans="1:3" ht="96" x14ac:dyDescent="0.2">
      <c r="A140" s="17" t="s">
        <v>108</v>
      </c>
      <c r="B140" s="1" t="s">
        <v>143</v>
      </c>
      <c r="C140" s="16"/>
    </row>
    <row r="141" spans="1:3" ht="96" x14ac:dyDescent="0.2">
      <c r="A141" s="17" t="s">
        <v>109</v>
      </c>
      <c r="B141" s="1" t="s">
        <v>143</v>
      </c>
      <c r="C141" s="16"/>
    </row>
    <row r="142" spans="1:3" ht="32" x14ac:dyDescent="0.2">
      <c r="A142" s="17" t="s">
        <v>110</v>
      </c>
      <c r="B142" s="1" t="s">
        <v>143</v>
      </c>
      <c r="C142" s="16"/>
    </row>
    <row r="143" spans="1:3" x14ac:dyDescent="0.2">
      <c r="A143" s="7"/>
    </row>
    <row r="144" spans="1:3" ht="20" x14ac:dyDescent="0.2">
      <c r="A144" s="190" t="s">
        <v>1</v>
      </c>
      <c r="B144" s="191"/>
      <c r="C144" s="192"/>
    </row>
    <row r="146" spans="1:3" ht="35.25" customHeight="1" x14ac:dyDescent="0.2">
      <c r="A146" s="180" t="s">
        <v>111</v>
      </c>
      <c r="B146" s="180"/>
      <c r="C146" s="180"/>
    </row>
    <row r="147" spans="1:3" ht="16" x14ac:dyDescent="0.2">
      <c r="A147" s="38"/>
    </row>
    <row r="148" spans="1:3" ht="16" x14ac:dyDescent="0.2">
      <c r="A148" s="39" t="s">
        <v>13</v>
      </c>
      <c r="B148" s="12" t="s">
        <v>14</v>
      </c>
      <c r="C148" s="37"/>
    </row>
    <row r="149" spans="1:3" ht="64" x14ac:dyDescent="0.2">
      <c r="A149" s="22" t="s">
        <v>112</v>
      </c>
      <c r="B149" s="1" t="s">
        <v>143</v>
      </c>
      <c r="C149" s="16"/>
    </row>
    <row r="150" spans="1:3" ht="48" x14ac:dyDescent="0.2">
      <c r="A150" s="22" t="s">
        <v>113</v>
      </c>
      <c r="B150" s="1" t="s">
        <v>143</v>
      </c>
      <c r="C150" s="16"/>
    </row>
    <row r="151" spans="1:3" ht="32" x14ac:dyDescent="0.2">
      <c r="A151" s="14" t="s">
        <v>114</v>
      </c>
      <c r="B151" s="1" t="s">
        <v>143</v>
      </c>
      <c r="C151" s="16"/>
    </row>
    <row r="152" spans="1:3" ht="32" x14ac:dyDescent="0.2">
      <c r="A152" s="14" t="s">
        <v>115</v>
      </c>
      <c r="B152" s="1" t="s">
        <v>143</v>
      </c>
      <c r="C152" s="16"/>
    </row>
    <row r="153" spans="1:3" ht="32" x14ac:dyDescent="0.2">
      <c r="A153" s="14" t="s">
        <v>116</v>
      </c>
      <c r="B153" s="1" t="s">
        <v>143</v>
      </c>
      <c r="C153" s="16"/>
    </row>
    <row r="154" spans="1:3" ht="80" x14ac:dyDescent="0.2">
      <c r="A154" s="17" t="s">
        <v>117</v>
      </c>
      <c r="B154" s="1" t="s">
        <v>143</v>
      </c>
      <c r="C154" s="16"/>
    </row>
    <row r="155" spans="1:3" ht="80" x14ac:dyDescent="0.2">
      <c r="A155" s="14" t="s">
        <v>118</v>
      </c>
      <c r="B155" s="1" t="s">
        <v>143</v>
      </c>
      <c r="C155" s="16"/>
    </row>
    <row r="156" spans="1:3" ht="64" x14ac:dyDescent="0.2">
      <c r="A156" s="14" t="s">
        <v>119</v>
      </c>
      <c r="B156" s="1" t="s">
        <v>143</v>
      </c>
      <c r="C156" s="16"/>
    </row>
    <row r="157" spans="1:3" ht="16" x14ac:dyDescent="0.2">
      <c r="A157" s="14" t="s">
        <v>120</v>
      </c>
      <c r="B157" s="1" t="s">
        <v>143</v>
      </c>
      <c r="C157" s="16"/>
    </row>
    <row r="158" spans="1:3" x14ac:dyDescent="0.2">
      <c r="A158" s="7"/>
    </row>
    <row r="159" spans="1:3" ht="37.5" customHeight="1" x14ac:dyDescent="0.2">
      <c r="A159" s="180" t="s">
        <v>121</v>
      </c>
      <c r="B159" s="180"/>
      <c r="C159" s="180"/>
    </row>
    <row r="160" spans="1:3" x14ac:dyDescent="0.2">
      <c r="A160" s="7"/>
    </row>
    <row r="161" spans="1:3" ht="16" x14ac:dyDescent="0.2">
      <c r="A161" s="30" t="s">
        <v>13</v>
      </c>
      <c r="B161" s="12" t="s">
        <v>14</v>
      </c>
      <c r="C161" s="40"/>
    </row>
    <row r="162" spans="1:3" ht="48" x14ac:dyDescent="0.2">
      <c r="A162" s="17" t="s">
        <v>122</v>
      </c>
      <c r="B162" s="1" t="s">
        <v>143</v>
      </c>
      <c r="C162" s="15"/>
    </row>
    <row r="163" spans="1:3" ht="64" x14ac:dyDescent="0.2">
      <c r="A163" s="17" t="s">
        <v>123</v>
      </c>
      <c r="B163" s="1" t="s">
        <v>143</v>
      </c>
      <c r="C163" s="15"/>
    </row>
    <row r="164" spans="1:3" ht="32" x14ac:dyDescent="0.2">
      <c r="A164" s="27" t="s">
        <v>124</v>
      </c>
      <c r="B164" s="1" t="s">
        <v>143</v>
      </c>
      <c r="C164" s="15"/>
    </row>
    <row r="165" spans="1:3" ht="80" x14ac:dyDescent="0.2">
      <c r="A165" s="17" t="s">
        <v>125</v>
      </c>
      <c r="B165" s="1" t="s">
        <v>143</v>
      </c>
      <c r="C165" s="15"/>
    </row>
    <row r="166" spans="1:3" ht="48" x14ac:dyDescent="0.2">
      <c r="A166" s="17" t="s">
        <v>126</v>
      </c>
      <c r="B166" s="1" t="s">
        <v>143</v>
      </c>
      <c r="C166" s="15"/>
    </row>
    <row r="167" spans="1:3" ht="64" x14ac:dyDescent="0.2">
      <c r="A167" s="17" t="s">
        <v>127</v>
      </c>
      <c r="B167" s="1" t="s">
        <v>143</v>
      </c>
      <c r="C167" s="15"/>
    </row>
    <row r="168" spans="1:3" x14ac:dyDescent="0.2">
      <c r="A168" s="7"/>
    </row>
    <row r="169" spans="1:3" ht="36.75" customHeight="1" x14ac:dyDescent="0.2">
      <c r="A169" s="180" t="s">
        <v>128</v>
      </c>
      <c r="B169" s="180"/>
      <c r="C169" s="180"/>
    </row>
    <row r="170" spans="1:3" x14ac:dyDescent="0.2">
      <c r="A170" s="7"/>
    </row>
    <row r="171" spans="1:3" ht="16" x14ac:dyDescent="0.2">
      <c r="A171" s="39" t="s">
        <v>13</v>
      </c>
      <c r="B171" s="12" t="s">
        <v>14</v>
      </c>
      <c r="C171" s="40"/>
    </row>
    <row r="172" spans="1:3" ht="32" x14ac:dyDescent="0.2">
      <c r="A172" s="17" t="s">
        <v>129</v>
      </c>
      <c r="B172" s="1" t="s">
        <v>143</v>
      </c>
      <c r="C172" s="16"/>
    </row>
    <row r="173" spans="1:3" ht="16" x14ac:dyDescent="0.2">
      <c r="A173" s="17" t="s">
        <v>130</v>
      </c>
      <c r="B173" s="1" t="s">
        <v>143</v>
      </c>
      <c r="C173" s="16"/>
    </row>
    <row r="174" spans="1:3" ht="32" x14ac:dyDescent="0.2">
      <c r="A174" s="17" t="s">
        <v>131</v>
      </c>
      <c r="B174" s="1" t="s">
        <v>143</v>
      </c>
      <c r="C174" s="16"/>
    </row>
    <row r="175" spans="1:3" ht="32" x14ac:dyDescent="0.2">
      <c r="A175" s="17" t="s">
        <v>132</v>
      </c>
      <c r="B175" s="1" t="s">
        <v>143</v>
      </c>
      <c r="C175" s="16"/>
    </row>
    <row r="176" spans="1:3" ht="32" x14ac:dyDescent="0.2">
      <c r="A176" s="17" t="s">
        <v>133</v>
      </c>
      <c r="B176" s="1" t="s">
        <v>143</v>
      </c>
      <c r="C176" s="16"/>
    </row>
    <row r="177" spans="1:3" ht="32" x14ac:dyDescent="0.2">
      <c r="A177" s="17" t="s">
        <v>134</v>
      </c>
      <c r="B177" s="1" t="s">
        <v>143</v>
      </c>
      <c r="C177" s="16"/>
    </row>
    <row r="179" spans="1:3" ht="20" x14ac:dyDescent="0.2">
      <c r="A179" s="194" t="s">
        <v>156</v>
      </c>
      <c r="B179" s="195"/>
      <c r="C179" s="196"/>
    </row>
    <row r="181" spans="1:3" ht="20.25" customHeight="1" x14ac:dyDescent="0.2">
      <c r="A181" s="197" t="s">
        <v>157</v>
      </c>
      <c r="B181" s="197"/>
      <c r="C181" s="197"/>
    </row>
    <row r="183" spans="1:3" x14ac:dyDescent="0.2">
      <c r="A183" s="91" t="s">
        <v>13</v>
      </c>
      <c r="B183" s="92" t="s">
        <v>14</v>
      </c>
      <c r="C183" s="15"/>
    </row>
    <row r="184" spans="1:3" ht="64" x14ac:dyDescent="0.2">
      <c r="A184" s="14" t="s">
        <v>158</v>
      </c>
      <c r="B184" s="1" t="s">
        <v>143</v>
      </c>
      <c r="C184" s="15"/>
    </row>
    <row r="185" spans="1:3" ht="48" x14ac:dyDescent="0.2">
      <c r="A185" s="14" t="s">
        <v>159</v>
      </c>
      <c r="B185" s="1" t="s">
        <v>143</v>
      </c>
      <c r="C185" s="15"/>
    </row>
    <row r="186" spans="1:3" ht="32" x14ac:dyDescent="0.2">
      <c r="A186" s="14" t="s">
        <v>160</v>
      </c>
      <c r="B186" s="1" t="s">
        <v>143</v>
      </c>
      <c r="C186" s="15"/>
    </row>
    <row r="187" spans="1:3" ht="32" x14ac:dyDescent="0.2">
      <c r="A187" s="14" t="s">
        <v>161</v>
      </c>
      <c r="B187" s="1" t="s">
        <v>143</v>
      </c>
      <c r="C187" s="15"/>
    </row>
    <row r="188" spans="1:3" ht="64" x14ac:dyDescent="0.2">
      <c r="A188" s="14" t="s">
        <v>162</v>
      </c>
      <c r="B188" s="1" t="s">
        <v>143</v>
      </c>
      <c r="C188" s="15"/>
    </row>
    <row r="189" spans="1:3" ht="16" x14ac:dyDescent="0.2">
      <c r="A189" s="14" t="s">
        <v>163</v>
      </c>
      <c r="B189" s="1" t="s">
        <v>143</v>
      </c>
      <c r="C189" s="15"/>
    </row>
    <row r="190" spans="1:3" ht="32" x14ac:dyDescent="0.2">
      <c r="A190" s="14" t="s">
        <v>164</v>
      </c>
      <c r="B190" s="1" t="s">
        <v>143</v>
      </c>
      <c r="C190" s="15"/>
    </row>
    <row r="191" spans="1:3" ht="80" x14ac:dyDescent="0.2">
      <c r="A191" s="14" t="s">
        <v>165</v>
      </c>
      <c r="B191" s="1" t="s">
        <v>143</v>
      </c>
      <c r="C191" s="15"/>
    </row>
    <row r="192" spans="1:3" ht="64" x14ac:dyDescent="0.2">
      <c r="A192" s="14" t="s">
        <v>166</v>
      </c>
      <c r="B192" s="1" t="s">
        <v>143</v>
      </c>
      <c r="C192" s="15"/>
    </row>
    <row r="195" spans="1:3" x14ac:dyDescent="0.2">
      <c r="A195" s="198" t="s">
        <v>167</v>
      </c>
      <c r="B195" s="198"/>
      <c r="C195" s="198"/>
    </row>
    <row r="197" spans="1:3" x14ac:dyDescent="0.2">
      <c r="A197" s="91" t="s">
        <v>13</v>
      </c>
      <c r="B197" s="92" t="s">
        <v>14</v>
      </c>
      <c r="C197" s="15"/>
    </row>
    <row r="198" spans="1:3" ht="64" x14ac:dyDescent="0.2">
      <c r="A198" s="17" t="s">
        <v>168</v>
      </c>
      <c r="B198" s="1" t="s">
        <v>143</v>
      </c>
      <c r="C198" s="15"/>
    </row>
    <row r="199" spans="1:3" ht="80" x14ac:dyDescent="0.2">
      <c r="A199" s="17" t="s">
        <v>169</v>
      </c>
      <c r="B199" s="1" t="s">
        <v>143</v>
      </c>
      <c r="C199" s="15"/>
    </row>
    <row r="200" spans="1:3" ht="48" x14ac:dyDescent="0.2">
      <c r="A200" s="17" t="s">
        <v>170</v>
      </c>
      <c r="B200" s="1" t="s">
        <v>143</v>
      </c>
      <c r="C200" s="15"/>
    </row>
    <row r="201" spans="1:3" ht="64" x14ac:dyDescent="0.2">
      <c r="A201" s="17" t="s">
        <v>171</v>
      </c>
      <c r="B201" s="1" t="s">
        <v>143</v>
      </c>
      <c r="C201" s="15"/>
    </row>
    <row r="202" spans="1:3" ht="64" x14ac:dyDescent="0.2">
      <c r="A202" s="17" t="s">
        <v>172</v>
      </c>
      <c r="B202" s="1" t="s">
        <v>143</v>
      </c>
      <c r="C202" s="15"/>
    </row>
    <row r="203" spans="1:3" ht="32" x14ac:dyDescent="0.2">
      <c r="A203" s="17" t="s">
        <v>173</v>
      </c>
      <c r="B203" s="1" t="s">
        <v>143</v>
      </c>
      <c r="C203" s="15"/>
    </row>
    <row r="204" spans="1:3" ht="32" x14ac:dyDescent="0.2">
      <c r="A204" s="17" t="s">
        <v>174</v>
      </c>
      <c r="B204" s="1" t="s">
        <v>143</v>
      </c>
      <c r="C204" s="15"/>
    </row>
    <row r="205" spans="1:3" ht="48" x14ac:dyDescent="0.2">
      <c r="A205" s="17" t="s">
        <v>175</v>
      </c>
      <c r="B205" s="1" t="s">
        <v>143</v>
      </c>
      <c r="C205" s="15"/>
    </row>
    <row r="206" spans="1:3" ht="112" x14ac:dyDescent="0.2">
      <c r="A206" s="17" t="s">
        <v>176</v>
      </c>
      <c r="B206" s="1" t="s">
        <v>143</v>
      </c>
      <c r="C206" s="15"/>
    </row>
    <row r="208" spans="1:3" x14ac:dyDescent="0.2">
      <c r="A208" s="199" t="s">
        <v>177</v>
      </c>
      <c r="B208" s="199"/>
      <c r="C208" s="199"/>
    </row>
    <row r="210" spans="1:3" x14ac:dyDescent="0.2">
      <c r="A210" s="91" t="s">
        <v>13</v>
      </c>
      <c r="B210" s="93" t="s">
        <v>14</v>
      </c>
      <c r="C210" s="15"/>
    </row>
    <row r="211" spans="1:3" ht="16" x14ac:dyDescent="0.2">
      <c r="A211" s="17" t="s">
        <v>178</v>
      </c>
      <c r="B211" s="1" t="s">
        <v>143</v>
      </c>
      <c r="C211" s="15"/>
    </row>
    <row r="212" spans="1:3" ht="48" x14ac:dyDescent="0.2">
      <c r="A212" s="17" t="s">
        <v>179</v>
      </c>
      <c r="B212" s="1" t="s">
        <v>143</v>
      </c>
      <c r="C212" s="15"/>
    </row>
    <row r="213" spans="1:3" ht="32" x14ac:dyDescent="0.2">
      <c r="A213" s="17" t="s">
        <v>180</v>
      </c>
      <c r="B213" s="1" t="s">
        <v>143</v>
      </c>
      <c r="C213" s="15"/>
    </row>
    <row r="214" spans="1:3" ht="48" x14ac:dyDescent="0.2">
      <c r="A214" s="17" t="s">
        <v>181</v>
      </c>
      <c r="B214" s="1" t="s">
        <v>143</v>
      </c>
      <c r="C214" s="15"/>
    </row>
    <row r="215" spans="1:3" ht="96" x14ac:dyDescent="0.2">
      <c r="A215" s="17" t="s">
        <v>182</v>
      </c>
      <c r="B215" s="1" t="s">
        <v>143</v>
      </c>
      <c r="C215" s="15"/>
    </row>
    <row r="216" spans="1:3" ht="96" x14ac:dyDescent="0.2">
      <c r="A216" s="17" t="s">
        <v>183</v>
      </c>
      <c r="B216" s="1" t="s">
        <v>143</v>
      </c>
      <c r="C216" s="15"/>
    </row>
    <row r="217" spans="1:3" ht="64" x14ac:dyDescent="0.2">
      <c r="A217" s="17" t="s">
        <v>184</v>
      </c>
      <c r="B217" s="1" t="s">
        <v>143</v>
      </c>
      <c r="C217" s="15"/>
    </row>
    <row r="218" spans="1:3" ht="32" x14ac:dyDescent="0.2">
      <c r="A218" s="17" t="s">
        <v>185</v>
      </c>
      <c r="B218" s="1" t="s">
        <v>143</v>
      </c>
      <c r="C218" s="15"/>
    </row>
    <row r="219" spans="1:3" ht="32" x14ac:dyDescent="0.2">
      <c r="A219" s="17" t="s">
        <v>186</v>
      </c>
      <c r="B219" s="1" t="s">
        <v>143</v>
      </c>
      <c r="C219" s="15"/>
    </row>
    <row r="220" spans="1:3" ht="32" x14ac:dyDescent="0.2">
      <c r="A220" s="17" t="s">
        <v>187</v>
      </c>
      <c r="B220" s="1" t="s">
        <v>143</v>
      </c>
      <c r="C220" s="15"/>
    </row>
    <row r="221" spans="1:3" ht="48" x14ac:dyDescent="0.2">
      <c r="A221" s="17" t="s">
        <v>188</v>
      </c>
      <c r="B221" s="1" t="s">
        <v>143</v>
      </c>
      <c r="C221" s="15"/>
    </row>
    <row r="222" spans="1:3" ht="32" x14ac:dyDescent="0.2">
      <c r="A222" s="94" t="s">
        <v>189</v>
      </c>
      <c r="B222" s="1" t="s">
        <v>143</v>
      </c>
      <c r="C222" s="95"/>
    </row>
    <row r="223" spans="1:3" ht="80" x14ac:dyDescent="0.2">
      <c r="A223" s="14" t="s">
        <v>190</v>
      </c>
      <c r="B223" s="1" t="s">
        <v>143</v>
      </c>
      <c r="C223" s="15"/>
    </row>
    <row r="224" spans="1:3" x14ac:dyDescent="0.2">
      <c r="A224" s="6"/>
      <c r="B224" s="6"/>
      <c r="C224" s="6"/>
    </row>
    <row r="225" spans="1:3" ht="29.25" customHeight="1" x14ac:dyDescent="0.2">
      <c r="A225" s="200" t="s">
        <v>191</v>
      </c>
      <c r="B225" s="200"/>
      <c r="C225" s="200"/>
    </row>
    <row r="226" spans="1:3" x14ac:dyDescent="0.2">
      <c r="A226" s="6"/>
      <c r="B226" s="6"/>
      <c r="C226" s="6"/>
    </row>
    <row r="227" spans="1:3" x14ac:dyDescent="0.2">
      <c r="A227" s="91" t="s">
        <v>13</v>
      </c>
      <c r="B227" s="92" t="s">
        <v>14</v>
      </c>
      <c r="C227" s="15"/>
    </row>
    <row r="228" spans="1:3" x14ac:dyDescent="0.2">
      <c r="A228" s="96" t="s">
        <v>192</v>
      </c>
      <c r="B228" s="1" t="s">
        <v>143</v>
      </c>
      <c r="C228" s="15"/>
    </row>
    <row r="229" spans="1:3" x14ac:dyDescent="0.2">
      <c r="A229" s="96" t="s">
        <v>193</v>
      </c>
      <c r="B229" s="1" t="s">
        <v>143</v>
      </c>
      <c r="C229" s="15"/>
    </row>
    <row r="230" spans="1:3" ht="32" x14ac:dyDescent="0.2">
      <c r="A230" s="17" t="s">
        <v>194</v>
      </c>
      <c r="B230" s="1" t="s">
        <v>143</v>
      </c>
      <c r="C230" s="15"/>
    </row>
    <row r="231" spans="1:3" ht="32" x14ac:dyDescent="0.2">
      <c r="A231" s="17" t="s">
        <v>195</v>
      </c>
      <c r="B231" s="1" t="s">
        <v>143</v>
      </c>
      <c r="C231" s="15"/>
    </row>
    <row r="232" spans="1:3" ht="48" x14ac:dyDescent="0.2">
      <c r="A232" s="17" t="s">
        <v>196</v>
      </c>
      <c r="B232" s="1" t="s">
        <v>143</v>
      </c>
      <c r="C232" s="15"/>
    </row>
    <row r="233" spans="1:3" ht="32" x14ac:dyDescent="0.2">
      <c r="A233" s="94" t="s">
        <v>197</v>
      </c>
      <c r="B233" s="1" t="s">
        <v>143</v>
      </c>
      <c r="C233" s="95"/>
    </row>
    <row r="234" spans="1:3" x14ac:dyDescent="0.2">
      <c r="A234" s="97"/>
      <c r="B234" s="97"/>
      <c r="C234" s="97"/>
    </row>
    <row r="235" spans="1:3" ht="33" customHeight="1" x14ac:dyDescent="0.2">
      <c r="A235" s="200" t="s">
        <v>198</v>
      </c>
      <c r="B235" s="200"/>
      <c r="C235" s="200"/>
    </row>
    <row r="236" spans="1:3" x14ac:dyDescent="0.2">
      <c r="A236" s="6"/>
      <c r="B236" s="6"/>
      <c r="C236" s="6"/>
    </row>
    <row r="237" spans="1:3" x14ac:dyDescent="0.2">
      <c r="A237" s="91" t="s">
        <v>13</v>
      </c>
      <c r="B237" s="92" t="s">
        <v>199</v>
      </c>
      <c r="C237" s="15"/>
    </row>
    <row r="238" spans="1:3" ht="32" x14ac:dyDescent="0.2">
      <c r="A238" s="14" t="s">
        <v>200</v>
      </c>
      <c r="B238" s="1" t="s">
        <v>143</v>
      </c>
      <c r="C238" s="15"/>
    </row>
    <row r="239" spans="1:3" x14ac:dyDescent="0.2">
      <c r="A239" s="98" t="s">
        <v>201</v>
      </c>
      <c r="B239" s="1" t="s">
        <v>143</v>
      </c>
      <c r="C239" s="15"/>
    </row>
    <row r="240" spans="1:3" x14ac:dyDescent="0.2">
      <c r="A240" s="98" t="s">
        <v>202</v>
      </c>
      <c r="B240" s="1" t="s">
        <v>143</v>
      </c>
      <c r="C240" s="15"/>
    </row>
    <row r="241" spans="1:3" ht="16" x14ac:dyDescent="0.2">
      <c r="A241" s="14" t="s">
        <v>203</v>
      </c>
      <c r="B241" s="1" t="s">
        <v>143</v>
      </c>
      <c r="C241" s="15"/>
    </row>
    <row r="242" spans="1:3" ht="32" x14ac:dyDescent="0.2">
      <c r="A242" s="17" t="s">
        <v>204</v>
      </c>
      <c r="B242" s="1" t="s">
        <v>143</v>
      </c>
      <c r="C242" s="15"/>
    </row>
    <row r="243" spans="1:3" ht="48" x14ac:dyDescent="0.2">
      <c r="A243" s="14" t="s">
        <v>205</v>
      </c>
      <c r="B243" s="1" t="s">
        <v>143</v>
      </c>
      <c r="C243" s="15"/>
    </row>
    <row r="244" spans="1:3" ht="32" x14ac:dyDescent="0.2">
      <c r="A244" s="14" t="s">
        <v>206</v>
      </c>
      <c r="B244" s="1" t="s">
        <v>143</v>
      </c>
      <c r="C244" s="15"/>
    </row>
    <row r="245" spans="1:3" ht="32" x14ac:dyDescent="0.2">
      <c r="A245" s="99" t="s">
        <v>207</v>
      </c>
      <c r="B245" s="1" t="s">
        <v>143</v>
      </c>
      <c r="C245" s="95"/>
    </row>
    <row r="246" spans="1:3" x14ac:dyDescent="0.2">
      <c r="A246" s="97"/>
      <c r="B246" s="97"/>
      <c r="C246" s="97"/>
    </row>
    <row r="247" spans="1:3" ht="44.25" customHeight="1" x14ac:dyDescent="0.2">
      <c r="A247" s="200" t="s">
        <v>208</v>
      </c>
      <c r="B247" s="200"/>
      <c r="C247" s="200"/>
    </row>
    <row r="249" spans="1:3" x14ac:dyDescent="0.2">
      <c r="A249" s="100" t="s">
        <v>13</v>
      </c>
      <c r="B249" s="101" t="s">
        <v>14</v>
      </c>
      <c r="C249" s="15"/>
    </row>
    <row r="250" spans="1:3" ht="64" x14ac:dyDescent="0.2">
      <c r="A250" s="14" t="s">
        <v>209</v>
      </c>
      <c r="B250" s="1" t="s">
        <v>143</v>
      </c>
      <c r="C250" s="15"/>
    </row>
    <row r="251" spans="1:3" ht="32" x14ac:dyDescent="0.2">
      <c r="A251" s="14" t="s">
        <v>210</v>
      </c>
      <c r="B251" s="1" t="s">
        <v>143</v>
      </c>
      <c r="C251" s="15"/>
    </row>
    <row r="252" spans="1:3" ht="48" x14ac:dyDescent="0.2">
      <c r="A252" s="14" t="s">
        <v>211</v>
      </c>
      <c r="B252" s="1" t="s">
        <v>143</v>
      </c>
      <c r="C252" s="15"/>
    </row>
    <row r="253" spans="1:3" ht="48" x14ac:dyDescent="0.2">
      <c r="A253" s="14" t="s">
        <v>212</v>
      </c>
      <c r="B253" s="1" t="s">
        <v>143</v>
      </c>
      <c r="C253" s="15"/>
    </row>
    <row r="254" spans="1:3" ht="32" x14ac:dyDescent="0.2">
      <c r="A254" s="14" t="s">
        <v>213</v>
      </c>
      <c r="B254" s="1" t="s">
        <v>143</v>
      </c>
      <c r="C254" s="15"/>
    </row>
    <row r="255" spans="1:3" ht="32" x14ac:dyDescent="0.2">
      <c r="A255" s="14" t="s">
        <v>214</v>
      </c>
      <c r="B255" s="1" t="s">
        <v>143</v>
      </c>
      <c r="C255" s="15"/>
    </row>
    <row r="256" spans="1:3" ht="64" x14ac:dyDescent="0.2">
      <c r="A256" s="14" t="s">
        <v>215</v>
      </c>
      <c r="B256" s="1" t="s">
        <v>143</v>
      </c>
      <c r="C256" s="15"/>
    </row>
    <row r="257" spans="1:3" ht="16" x14ac:dyDescent="0.2">
      <c r="A257" s="17" t="s">
        <v>216</v>
      </c>
      <c r="B257" s="1" t="s">
        <v>143</v>
      </c>
      <c r="C257" s="15"/>
    </row>
    <row r="258" spans="1:3" ht="32" x14ac:dyDescent="0.2">
      <c r="A258" s="17" t="s">
        <v>217</v>
      </c>
      <c r="B258" s="1" t="s">
        <v>143</v>
      </c>
      <c r="C258" s="15"/>
    </row>
    <row r="259" spans="1:3" x14ac:dyDescent="0.2">
      <c r="A259" s="6"/>
      <c r="B259" s="102"/>
      <c r="C259" s="6"/>
    </row>
    <row r="260" spans="1:3" ht="32.25" customHeight="1" x14ac:dyDescent="0.2">
      <c r="A260" s="200" t="s">
        <v>218</v>
      </c>
      <c r="B260" s="200"/>
      <c r="C260" s="200"/>
    </row>
    <row r="262" spans="1:3" x14ac:dyDescent="0.2">
      <c r="A262" s="91" t="s">
        <v>13</v>
      </c>
      <c r="B262" s="93" t="s">
        <v>14</v>
      </c>
      <c r="C262" s="15"/>
    </row>
    <row r="263" spans="1:3" ht="32" x14ac:dyDescent="0.2">
      <c r="A263" s="17" t="s">
        <v>219</v>
      </c>
      <c r="B263" s="1" t="s">
        <v>143</v>
      </c>
      <c r="C263" s="15"/>
    </row>
    <row r="264" spans="1:3" ht="48" x14ac:dyDescent="0.2">
      <c r="A264" s="14" t="s">
        <v>220</v>
      </c>
      <c r="B264" s="1" t="s">
        <v>143</v>
      </c>
      <c r="C264" s="15"/>
    </row>
    <row r="265" spans="1:3" ht="48" x14ac:dyDescent="0.2">
      <c r="A265" s="14" t="s">
        <v>221</v>
      </c>
      <c r="B265" s="1" t="s">
        <v>143</v>
      </c>
      <c r="C265" s="15"/>
    </row>
    <row r="266" spans="1:3" ht="32" x14ac:dyDescent="0.2">
      <c r="A266" s="14" t="s">
        <v>222</v>
      </c>
      <c r="B266" s="1" t="s">
        <v>143</v>
      </c>
      <c r="C266" s="15"/>
    </row>
    <row r="267" spans="1:3" ht="69.75" customHeight="1" x14ac:dyDescent="0.2">
      <c r="A267" s="14" t="s">
        <v>223</v>
      </c>
      <c r="B267" s="1" t="s">
        <v>143</v>
      </c>
      <c r="C267" s="15"/>
    </row>
    <row r="268" spans="1:3" hidden="1" x14ac:dyDescent="0.2">
      <c r="A268" s="6"/>
      <c r="B268" s="6"/>
      <c r="C268" s="6"/>
    </row>
    <row r="269" spans="1:3" ht="48" customHeight="1" x14ac:dyDescent="0.2">
      <c r="A269" s="217" t="s">
        <v>224</v>
      </c>
      <c r="B269" s="217"/>
      <c r="C269" s="217"/>
    </row>
    <row r="270" spans="1:3" x14ac:dyDescent="0.2">
      <c r="A270" s="6"/>
      <c r="B270" s="6"/>
      <c r="C270" s="6"/>
    </row>
    <row r="271" spans="1:3" x14ac:dyDescent="0.2">
      <c r="A271" s="91" t="s">
        <v>13</v>
      </c>
      <c r="B271" s="92" t="s">
        <v>14</v>
      </c>
      <c r="C271" s="15"/>
    </row>
    <row r="272" spans="1:3" ht="32" x14ac:dyDescent="0.2">
      <c r="A272" s="14" t="s">
        <v>225</v>
      </c>
      <c r="B272" s="1" t="s">
        <v>143</v>
      </c>
      <c r="C272" s="15"/>
    </row>
    <row r="273" spans="1:3" ht="80" x14ac:dyDescent="0.2">
      <c r="A273" s="14" t="s">
        <v>226</v>
      </c>
      <c r="B273" s="1" t="s">
        <v>143</v>
      </c>
      <c r="C273" s="15"/>
    </row>
    <row r="274" spans="1:3" ht="32" x14ac:dyDescent="0.2">
      <c r="A274" s="17" t="s">
        <v>227</v>
      </c>
      <c r="B274" s="1" t="s">
        <v>143</v>
      </c>
      <c r="C274" s="15"/>
    </row>
    <row r="275" spans="1:3" ht="64" x14ac:dyDescent="0.2">
      <c r="A275" s="17" t="s">
        <v>228</v>
      </c>
      <c r="B275" s="1" t="s">
        <v>143</v>
      </c>
      <c r="C275" s="15"/>
    </row>
    <row r="276" spans="1:3" ht="32" x14ac:dyDescent="0.2">
      <c r="A276" s="99" t="s">
        <v>229</v>
      </c>
      <c r="B276" s="1" t="s">
        <v>143</v>
      </c>
      <c r="C276" s="95"/>
    </row>
    <row r="277" spans="1:3" x14ac:dyDescent="0.2">
      <c r="A277" s="97"/>
      <c r="B277" s="97"/>
      <c r="C277" s="97"/>
    </row>
    <row r="278" spans="1:3" ht="33.75" customHeight="1" x14ac:dyDescent="0.2">
      <c r="A278" s="216" t="s">
        <v>230</v>
      </c>
      <c r="B278" s="216"/>
      <c r="C278" s="216"/>
    </row>
    <row r="280" spans="1:3" x14ac:dyDescent="0.2">
      <c r="A280" s="91" t="s">
        <v>13</v>
      </c>
      <c r="B280" s="92" t="s">
        <v>14</v>
      </c>
      <c r="C280" s="15"/>
    </row>
    <row r="281" spans="1:3" ht="32" x14ac:dyDescent="0.2">
      <c r="A281" s="17" t="s">
        <v>231</v>
      </c>
      <c r="B281" s="1" t="s">
        <v>143</v>
      </c>
      <c r="C281" s="15"/>
    </row>
    <row r="282" spans="1:3" ht="32" x14ac:dyDescent="0.2">
      <c r="A282" s="17" t="s">
        <v>232</v>
      </c>
      <c r="B282" s="1" t="s">
        <v>143</v>
      </c>
      <c r="C282" s="15"/>
    </row>
    <row r="283" spans="1:3" ht="32" x14ac:dyDescent="0.2">
      <c r="A283" s="17" t="s">
        <v>233</v>
      </c>
      <c r="B283" s="1" t="s">
        <v>143</v>
      </c>
      <c r="C283" s="15"/>
    </row>
    <row r="284" spans="1:3" ht="48" x14ac:dyDescent="0.2">
      <c r="A284" s="17" t="s">
        <v>234</v>
      </c>
      <c r="B284" s="1" t="s">
        <v>143</v>
      </c>
      <c r="C284" s="15"/>
    </row>
    <row r="285" spans="1:3" ht="32" x14ac:dyDescent="0.2">
      <c r="A285" s="17" t="s">
        <v>235</v>
      </c>
      <c r="B285" s="1" t="s">
        <v>143</v>
      </c>
      <c r="C285" s="15"/>
    </row>
    <row r="286" spans="1:3" ht="32" x14ac:dyDescent="0.2">
      <c r="A286" s="17" t="s">
        <v>236</v>
      </c>
      <c r="B286" s="1" t="s">
        <v>143</v>
      </c>
      <c r="C286" s="15"/>
    </row>
    <row r="287" spans="1:3" ht="32" x14ac:dyDescent="0.2">
      <c r="A287" s="103" t="s">
        <v>237</v>
      </c>
      <c r="B287" s="1" t="s">
        <v>143</v>
      </c>
      <c r="C287" s="15"/>
    </row>
    <row r="289" spans="1:3" x14ac:dyDescent="0.2">
      <c r="A289" s="201" t="s">
        <v>3</v>
      </c>
      <c r="B289" s="202"/>
      <c r="C289" s="203"/>
    </row>
    <row r="290" spans="1:3" x14ac:dyDescent="0.2">
      <c r="A290" s="204"/>
      <c r="B290" s="205"/>
      <c r="C290" s="206"/>
    </row>
    <row r="292" spans="1:3" ht="29.25" customHeight="1" x14ac:dyDescent="0.2">
      <c r="A292" s="200" t="s">
        <v>238</v>
      </c>
      <c r="B292" s="200"/>
      <c r="C292" s="200"/>
    </row>
    <row r="294" spans="1:3" x14ac:dyDescent="0.2">
      <c r="A294" s="91" t="s">
        <v>13</v>
      </c>
      <c r="B294" s="93" t="s">
        <v>14</v>
      </c>
      <c r="C294" s="15"/>
    </row>
    <row r="295" spans="1:3" ht="48" x14ac:dyDescent="0.2">
      <c r="A295" s="14" t="s">
        <v>239</v>
      </c>
      <c r="B295" s="1" t="s">
        <v>143</v>
      </c>
      <c r="C295" s="15"/>
    </row>
    <row r="296" spans="1:3" ht="16" x14ac:dyDescent="0.2">
      <c r="A296" s="14" t="s">
        <v>240</v>
      </c>
      <c r="B296" s="1" t="s">
        <v>143</v>
      </c>
      <c r="C296" s="15"/>
    </row>
    <row r="297" spans="1:3" ht="48" x14ac:dyDescent="0.2">
      <c r="A297" s="14" t="s">
        <v>241</v>
      </c>
      <c r="B297" s="1" t="s">
        <v>143</v>
      </c>
      <c r="C297" s="15"/>
    </row>
    <row r="298" spans="1:3" ht="32" x14ac:dyDescent="0.2">
      <c r="A298" s="17" t="s">
        <v>242</v>
      </c>
      <c r="B298" s="1" t="s">
        <v>143</v>
      </c>
      <c r="C298" s="15"/>
    </row>
    <row r="299" spans="1:3" ht="48" x14ac:dyDescent="0.2">
      <c r="A299" s="14" t="s">
        <v>243</v>
      </c>
      <c r="B299" s="1" t="s">
        <v>143</v>
      </c>
      <c r="C299" s="15"/>
    </row>
    <row r="300" spans="1:3" x14ac:dyDescent="0.2">
      <c r="A300" s="6"/>
      <c r="B300" s="102"/>
      <c r="C300" s="6"/>
    </row>
    <row r="301" spans="1:3" x14ac:dyDescent="0.2">
      <c r="A301" s="207" t="s">
        <v>154</v>
      </c>
      <c r="B301" s="208"/>
      <c r="C301" s="209"/>
    </row>
    <row r="302" spans="1:3" x14ac:dyDescent="0.2">
      <c r="A302" s="210"/>
      <c r="B302" s="211"/>
      <c r="C302" s="212"/>
    </row>
    <row r="303" spans="1:3" x14ac:dyDescent="0.2">
      <c r="A303" s="213"/>
      <c r="B303" s="214"/>
      <c r="C303" s="215"/>
    </row>
    <row r="305" spans="1:3" ht="50.25" customHeight="1" x14ac:dyDescent="0.2">
      <c r="A305" s="216" t="s">
        <v>244</v>
      </c>
      <c r="B305" s="216"/>
      <c r="C305" s="216"/>
    </row>
    <row r="307" spans="1:3" x14ac:dyDescent="0.2">
      <c r="A307" s="91" t="s">
        <v>13</v>
      </c>
      <c r="B307" s="93" t="s">
        <v>14</v>
      </c>
      <c r="C307" s="15"/>
    </row>
    <row r="308" spans="1:3" ht="32" x14ac:dyDescent="0.2">
      <c r="A308" s="17" t="s">
        <v>245</v>
      </c>
      <c r="B308" s="1" t="s">
        <v>143</v>
      </c>
      <c r="C308" s="15"/>
    </row>
    <row r="309" spans="1:3" ht="16" x14ac:dyDescent="0.2">
      <c r="A309" s="17" t="s">
        <v>246</v>
      </c>
      <c r="B309" s="1" t="s">
        <v>143</v>
      </c>
      <c r="C309" s="15"/>
    </row>
    <row r="310" spans="1:3" ht="32" x14ac:dyDescent="0.2">
      <c r="A310" s="17" t="s">
        <v>247</v>
      </c>
      <c r="B310" s="1" t="s">
        <v>143</v>
      </c>
      <c r="C310" s="15"/>
    </row>
    <row r="311" spans="1:3" ht="48" x14ac:dyDescent="0.2">
      <c r="A311" s="14" t="s">
        <v>248</v>
      </c>
      <c r="B311" s="1" t="s">
        <v>143</v>
      </c>
      <c r="C311" s="15"/>
    </row>
    <row r="312" spans="1:3" ht="80" x14ac:dyDescent="0.2">
      <c r="A312" s="14" t="s">
        <v>249</v>
      </c>
      <c r="B312" s="1" t="s">
        <v>143</v>
      </c>
      <c r="C312" s="15"/>
    </row>
    <row r="313" spans="1:3" ht="32" x14ac:dyDescent="0.2">
      <c r="A313" s="17" t="s">
        <v>250</v>
      </c>
      <c r="B313" s="1" t="s">
        <v>143</v>
      </c>
      <c r="C313" s="15"/>
    </row>
    <row r="314" spans="1:3" ht="48" x14ac:dyDescent="0.2">
      <c r="A314" s="99" t="s">
        <v>251</v>
      </c>
      <c r="B314" s="1" t="s">
        <v>143</v>
      </c>
      <c r="C314" s="95"/>
    </row>
    <row r="315" spans="1:3" x14ac:dyDescent="0.2">
      <c r="A315" s="97"/>
      <c r="B315" s="97"/>
      <c r="C315" s="97"/>
    </row>
  </sheetData>
  <sheetProtection algorithmName="SHA-512" hashValue="tD2CpTZJSe5RWg7M4wciAT5v5ko8B1HS4/zSdDjtR8C1H6BcA0mZP9S/nrNXJ8QZAw1fJl02sjQWfo1QEp8snA==" saltValue="75Tvk+mz2JNFzBGW9+loeA==" spinCount="100000" sheet="1" objects="1" scenarios="1" selectLockedCells="1"/>
  <protectedRanges>
    <protectedRange algorithmName="SHA-512" hashValue="/yAJXfVJ7l0WLJgTVj4i9zWWw3f/iE56tcxjLfxCtq4j4NHqfiWZQVNQY0hUNVIdGvEWU/ZWIQYtA98SpBfMDA==" saltValue="6BXRbrqERsdvB/yNAPYMUA==" spinCount="100000" sqref="B15:B28 B33:B37 B42:B46 B51:B58 B67:B79 B87:B97 B107:B118 B125:B130 B137:B142 B149:B157 B162:B167 B172:B177 B184:B192 B198:B206 B211:B223 B228:B233 B238:B245 B250:B258 B263:B267 B272:B276 B281:B287 B295:B299 B308:B314" name="Results_1_1_1"/>
  </protectedRanges>
  <mergeCells count="33">
    <mergeCell ref="A289:C290"/>
    <mergeCell ref="A292:C292"/>
    <mergeCell ref="A301:C303"/>
    <mergeCell ref="A305:C305"/>
    <mergeCell ref="A235:C235"/>
    <mergeCell ref="A247:C247"/>
    <mergeCell ref="A260:C260"/>
    <mergeCell ref="A269:C269"/>
    <mergeCell ref="A278:C278"/>
    <mergeCell ref="A179:C179"/>
    <mergeCell ref="A181:C181"/>
    <mergeCell ref="A195:C195"/>
    <mergeCell ref="A208:C208"/>
    <mergeCell ref="A225:C225"/>
    <mergeCell ref="A169:C169"/>
    <mergeCell ref="A104:C104"/>
    <mergeCell ref="A122:C122"/>
    <mergeCell ref="A134:C134"/>
    <mergeCell ref="A144:C144"/>
    <mergeCell ref="A146:C146"/>
    <mergeCell ref="A159:C159"/>
    <mergeCell ref="A84:C84"/>
    <mergeCell ref="A1:C1"/>
    <mergeCell ref="A2:C2"/>
    <mergeCell ref="A9:C9"/>
    <mergeCell ref="A10:C10"/>
    <mergeCell ref="A12:C12"/>
    <mergeCell ref="A30:C30"/>
    <mergeCell ref="A39:C39"/>
    <mergeCell ref="A48:C48"/>
    <mergeCell ref="A60:C60"/>
    <mergeCell ref="A62:C62"/>
    <mergeCell ref="A64:C64"/>
  </mergeCells>
  <dataValidations count="1">
    <dataValidation type="list" showInputMessage="1" showErrorMessage="1" sqref="B15:B28 B33:B37 B42:B46 B51:B58 B67:B79 B87:B97 B107:B118 B125:B130 B137:B142 B149:B157 B162:B167 B172:B177 B184:B192 B198:B206 B211:B223 B228:B233 B238:B245 B250:B258 B263:B267 B272:B276 B281:B287 B295:B299 B308:B314" xr:uid="{00000000-0002-0000-1000-000000000000}">
      <formula1>"y,n"</formula1>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Y4"/>
  <sheetViews>
    <sheetView topLeftCell="A7" workbookViewId="0">
      <selection activeCell="S3" sqref="S3"/>
    </sheetView>
  </sheetViews>
  <sheetFormatPr baseColWidth="10" defaultColWidth="8.83203125" defaultRowHeight="15" x14ac:dyDescent="0.2"/>
  <cols>
    <col min="2" max="2" width="12.83203125" customWidth="1"/>
    <col min="5" max="5" width="13.83203125" bestFit="1" customWidth="1"/>
    <col min="8" max="8" width="12.33203125" bestFit="1" customWidth="1"/>
    <col min="9" max="9" width="11.83203125" bestFit="1" customWidth="1"/>
    <col min="11" max="11" width="13.83203125" bestFit="1" customWidth="1"/>
    <col min="12" max="14" width="9.33203125" bestFit="1" customWidth="1"/>
    <col min="15" max="15" width="11.33203125" bestFit="1" customWidth="1"/>
    <col min="18" max="18" width="12.5" bestFit="1" customWidth="1"/>
    <col min="21" max="21" width="15.33203125" bestFit="1" customWidth="1"/>
  </cols>
  <sheetData>
    <row r="1" spans="2:25" x14ac:dyDescent="0.2">
      <c r="C1" t="s">
        <v>252</v>
      </c>
      <c r="D1" t="s">
        <v>253</v>
      </c>
      <c r="E1" t="s">
        <v>254</v>
      </c>
      <c r="F1" t="s">
        <v>255</v>
      </c>
      <c r="G1" t="s">
        <v>256</v>
      </c>
      <c r="H1" t="s">
        <v>257</v>
      </c>
      <c r="I1" t="s">
        <v>258</v>
      </c>
      <c r="J1" t="s">
        <v>259</v>
      </c>
      <c r="K1" t="s">
        <v>260</v>
      </c>
      <c r="L1" t="s">
        <v>261</v>
      </c>
      <c r="M1" t="s">
        <v>262</v>
      </c>
      <c r="N1" t="s">
        <v>263</v>
      </c>
      <c r="O1" t="s">
        <v>264</v>
      </c>
      <c r="P1" t="s">
        <v>265</v>
      </c>
      <c r="Q1" t="s">
        <v>266</v>
      </c>
      <c r="R1" t="s">
        <v>267</v>
      </c>
      <c r="S1" t="s">
        <v>142</v>
      </c>
    </row>
    <row r="2" spans="2:25" ht="32" x14ac:dyDescent="0.2">
      <c r="B2" s="58" t="s">
        <v>5</v>
      </c>
      <c r="C2" s="57">
        <f>'Class 1'!K11</f>
        <v>0.66666666666666663</v>
      </c>
      <c r="D2" s="57">
        <f>'Class 2'!K11</f>
        <v>0.91666666666666663</v>
      </c>
      <c r="E2" s="57">
        <f>'Class 3'!K11</f>
        <v>1</v>
      </c>
      <c r="F2" s="57">
        <f>'Class 4'!K11</f>
        <v>1</v>
      </c>
      <c r="G2" s="57">
        <f>'Class 5'!K11</f>
        <v>1</v>
      </c>
      <c r="H2" s="57">
        <f>'Class 6'!K11</f>
        <v>1</v>
      </c>
      <c r="I2" s="57">
        <f>'Class 7'!K11</f>
        <v>0.91666666666666663</v>
      </c>
      <c r="J2" s="57">
        <f>'Class 8'!K11</f>
        <v>1</v>
      </c>
      <c r="K2" s="57">
        <f>'Class 9'!K11</f>
        <v>1</v>
      </c>
      <c r="L2" s="57">
        <f>'Class 10'!K11</f>
        <v>1</v>
      </c>
      <c r="M2" s="57">
        <f>'Class 11'!K11</f>
        <v>1</v>
      </c>
      <c r="N2" s="57">
        <f>'Class 12'!K11</f>
        <v>1</v>
      </c>
      <c r="O2" s="57">
        <f>'Class 13'!K11</f>
        <v>1</v>
      </c>
      <c r="P2" s="57">
        <f>'Class 14'!K11</f>
        <v>1</v>
      </c>
      <c r="Q2" s="104">
        <f>'Class 15'!K11</f>
        <v>1</v>
      </c>
      <c r="R2" s="104">
        <f>'Class 16'!K11</f>
        <v>1</v>
      </c>
      <c r="S2" s="57">
        <f>AVERAGE(C2:R2)</f>
        <v>0.96875</v>
      </c>
      <c r="V2" s="105"/>
      <c r="W2" s="105"/>
      <c r="X2" s="105"/>
      <c r="Y2" s="105"/>
    </row>
    <row r="3" spans="2:25" ht="32" x14ac:dyDescent="0.2">
      <c r="B3" s="58" t="s">
        <v>6</v>
      </c>
      <c r="C3" s="57">
        <f>'Class 1'!K12</f>
        <v>1</v>
      </c>
      <c r="D3" s="57">
        <f>'Class 2'!K12</f>
        <v>0.97619047619047616</v>
      </c>
      <c r="E3" s="57">
        <f>'Class 3'!K12</f>
        <v>0.90476190476190477</v>
      </c>
      <c r="F3" s="57">
        <f>'Class 4'!K12</f>
        <v>0.98809523809523814</v>
      </c>
      <c r="G3" s="57">
        <f>'Class 5'!K12</f>
        <v>0.80952380952380953</v>
      </c>
      <c r="H3" s="57">
        <f>'Class 6'!K12</f>
        <v>0.91666666666666663</v>
      </c>
      <c r="I3" s="57">
        <f>'Class 7'!K12</f>
        <v>0.95238095238095233</v>
      </c>
      <c r="J3" s="57">
        <f>'Class 8'!K12</f>
        <v>0.97619047619047616</v>
      </c>
      <c r="K3" s="57">
        <f>'Class 9'!K12</f>
        <v>0.97619047619047616</v>
      </c>
      <c r="L3" s="57">
        <f>'Class 10'!K12</f>
        <v>0.9642857142857143</v>
      </c>
      <c r="M3" s="57">
        <f>'Class 11'!K12</f>
        <v>0.88095238095238093</v>
      </c>
      <c r="N3" s="57">
        <f>'Class 12'!K12</f>
        <v>0.94047619047619047</v>
      </c>
      <c r="O3" s="57">
        <f>'Class 13'!K12</f>
        <v>0.88095238095238093</v>
      </c>
      <c r="P3" s="57">
        <f>'Class 14'!K12</f>
        <v>0.9285714285714286</v>
      </c>
      <c r="Q3" s="104">
        <f>'Class 15'!K12</f>
        <v>0.95238095238095233</v>
      </c>
      <c r="R3" s="104">
        <f>'Class 16'!K12</f>
        <v>0.9285714285714286</v>
      </c>
      <c r="S3" s="57">
        <f t="shared" ref="S3:S4" si="0">AVERAGE(C3:R3)</f>
        <v>0.93601190476190477</v>
      </c>
      <c r="V3" s="105"/>
      <c r="W3" s="105"/>
      <c r="X3" s="105"/>
      <c r="Y3" s="105"/>
    </row>
    <row r="4" spans="2:25" ht="32" x14ac:dyDescent="0.2">
      <c r="B4" s="58" t="s">
        <v>135</v>
      </c>
      <c r="C4" s="57">
        <f>'Class 1'!K13</f>
        <v>0.95833333333333337</v>
      </c>
      <c r="D4" s="57">
        <f>'Class 2'!K13</f>
        <v>0.96875</v>
      </c>
      <c r="E4" s="57">
        <f>'Class 3'!K13</f>
        <v>0.91666666666666663</v>
      </c>
      <c r="F4" s="57">
        <f>'Class 4'!K13</f>
        <v>0.98958333333333337</v>
      </c>
      <c r="G4" s="57">
        <f>'Class 5'!K13</f>
        <v>0.83333333333333337</v>
      </c>
      <c r="H4" s="57">
        <f>'Class 6'!K13</f>
        <v>0.92708333333333337</v>
      </c>
      <c r="I4" s="57">
        <f>'Class 7'!K13</f>
        <v>0.94791666666666663</v>
      </c>
      <c r="J4" s="57">
        <f>'Class 8'!K13</f>
        <v>0.97916666666666663</v>
      </c>
      <c r="K4" s="57">
        <f>'Class 9'!K13</f>
        <v>0.97916666666666663</v>
      </c>
      <c r="L4" s="57">
        <f>'Class 10'!K13</f>
        <v>0.96875</v>
      </c>
      <c r="M4" s="57">
        <f>'Class 11'!K13</f>
        <v>0.89583333333333337</v>
      </c>
      <c r="N4" s="57">
        <f>'Class 12'!K13</f>
        <v>0.94791666666666663</v>
      </c>
      <c r="O4" s="57">
        <f>'Class 13'!K13</f>
        <v>0.89583333333333337</v>
      </c>
      <c r="P4" s="57">
        <f>'Class 14'!K13</f>
        <v>0.9375</v>
      </c>
      <c r="Q4" s="104">
        <f>'Class 15'!K13</f>
        <v>0.95833333333333337</v>
      </c>
      <c r="R4" s="104">
        <f>'Class 16'!K13</f>
        <v>0.9375</v>
      </c>
      <c r="S4" s="57">
        <f t="shared" si="0"/>
        <v>0.94010416666666674</v>
      </c>
      <c r="V4" s="105"/>
      <c r="W4" s="105"/>
      <c r="X4" s="105"/>
      <c r="Y4" s="105"/>
    </row>
  </sheetData>
  <sheetProtection algorithmName="SHA-512" hashValue="VbkP3JgK3u9kkPwa7uGMt07BvRpONdaR1mgcfDvyKVRZKSdxSvTUyy/VtGQpaOpmw0pvLEsUsGj0I9yqCvjLzQ==" saltValue="XzWeIDalW72JgxyQmF3kaw==" spinCount="100000" sheet="1" objects="1" scenarios="1" selectLockedCells="1"/>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C4:J21"/>
  <sheetViews>
    <sheetView workbookViewId="0">
      <selection activeCell="G16" sqref="G16"/>
    </sheetView>
  </sheetViews>
  <sheetFormatPr baseColWidth="10" defaultColWidth="8.83203125" defaultRowHeight="15" x14ac:dyDescent="0.2"/>
  <cols>
    <col min="3" max="3" width="10.1640625" bestFit="1" customWidth="1"/>
    <col min="4" max="4" width="27" customWidth="1"/>
    <col min="5" max="5" width="15.6640625" bestFit="1" customWidth="1"/>
    <col min="6" max="6" width="27.5" bestFit="1" customWidth="1"/>
    <col min="7" max="7" width="25.1640625" bestFit="1" customWidth="1"/>
    <col min="8" max="8" width="24.5" bestFit="1" customWidth="1"/>
  </cols>
  <sheetData>
    <row r="4" spans="3:10" ht="17" thickBot="1" x14ac:dyDescent="0.25">
      <c r="C4" s="108" t="s">
        <v>138</v>
      </c>
      <c r="D4" s="86" t="s">
        <v>270</v>
      </c>
      <c r="E4" s="106" t="s">
        <v>269</v>
      </c>
      <c r="F4" s="106" t="s">
        <v>271</v>
      </c>
      <c r="G4" s="106" t="s">
        <v>272</v>
      </c>
      <c r="H4" s="108" t="s">
        <v>273</v>
      </c>
      <c r="I4" s="106" t="s">
        <v>142</v>
      </c>
      <c r="J4" s="106"/>
    </row>
    <row r="5" spans="3:10" x14ac:dyDescent="0.2">
      <c r="C5" s="109" t="s">
        <v>252</v>
      </c>
      <c r="D5" s="107">
        <f>'Class 1'!G13</f>
        <v>1</v>
      </c>
      <c r="E5" s="107">
        <f>'Class 1'!G14</f>
        <v>1</v>
      </c>
      <c r="F5" s="107">
        <f>'Class 1'!G15</f>
        <v>1</v>
      </c>
      <c r="G5" s="107">
        <f>'Class 1'!G16</f>
        <v>1</v>
      </c>
      <c r="H5" s="110">
        <f>'Class 1'!G17</f>
        <v>1</v>
      </c>
      <c r="I5" s="107">
        <f>AVERAGE(D5:H5)</f>
        <v>1</v>
      </c>
    </row>
    <row r="6" spans="3:10" x14ac:dyDescent="0.2">
      <c r="C6" s="109" t="s">
        <v>253</v>
      </c>
      <c r="D6" s="107">
        <f>'Class 2'!G13</f>
        <v>0.61538461538461542</v>
      </c>
      <c r="E6" s="107">
        <f>'Class 2'!G14</f>
        <v>0.54545454545454541</v>
      </c>
      <c r="F6" s="107">
        <f>'Class 2'!G15</f>
        <v>0.75</v>
      </c>
      <c r="G6" s="107">
        <f>'Class 2'!G16</f>
        <v>1</v>
      </c>
      <c r="H6" s="110">
        <f>'Class 2'!G17</f>
        <v>1</v>
      </c>
      <c r="I6" s="107">
        <f t="shared" ref="I6:I21" si="0">AVERAGE(D6:H6)</f>
        <v>0.78216783216783214</v>
      </c>
    </row>
    <row r="7" spans="3:10" x14ac:dyDescent="0.2">
      <c r="C7" s="109" t="s">
        <v>254</v>
      </c>
      <c r="D7" s="107">
        <f>'Class 3'!G13</f>
        <v>0.69230769230769229</v>
      </c>
      <c r="E7" s="107">
        <f>'Class 3'!G14</f>
        <v>0.72727272727272729</v>
      </c>
      <c r="F7" s="107">
        <f>'Class 3'!G15</f>
        <v>0.83333333333333337</v>
      </c>
      <c r="G7" s="107">
        <f>'Class 3'!G16</f>
        <v>1</v>
      </c>
      <c r="H7" s="110">
        <f>'Class 3'!G17</f>
        <v>0.66666666666666663</v>
      </c>
      <c r="I7" s="107">
        <f t="shared" si="0"/>
        <v>0.78391608391608392</v>
      </c>
    </row>
    <row r="8" spans="3:10" x14ac:dyDescent="0.2">
      <c r="C8" s="109" t="s">
        <v>255</v>
      </c>
      <c r="D8" s="107">
        <f>'Class 4'!G13</f>
        <v>0.92307692307692313</v>
      </c>
      <c r="E8" s="107">
        <f>'Class 4'!G14</f>
        <v>0.72727272727272729</v>
      </c>
      <c r="F8" s="107">
        <f>'Class 4'!G15</f>
        <v>0.75</v>
      </c>
      <c r="G8" s="107">
        <f>'Class 4'!G16</f>
        <v>0.83333333333333337</v>
      </c>
      <c r="H8" s="110">
        <f>'Class 4'!G17</f>
        <v>1</v>
      </c>
      <c r="I8" s="107">
        <f t="shared" si="0"/>
        <v>0.84673659673659674</v>
      </c>
    </row>
    <row r="9" spans="3:10" x14ac:dyDescent="0.2">
      <c r="C9" s="109" t="s">
        <v>256</v>
      </c>
      <c r="D9" s="107">
        <f>'Class 5'!G13</f>
        <v>0.76923076923076927</v>
      </c>
      <c r="E9" s="107">
        <f>'Class 5'!G14</f>
        <v>0.90909090909090906</v>
      </c>
      <c r="F9" s="107">
        <f>'Class 5'!G15</f>
        <v>0.83333333333333337</v>
      </c>
      <c r="G9" s="107">
        <f>'Class 5'!G16</f>
        <v>1</v>
      </c>
      <c r="H9" s="110">
        <f>'Class 5'!G17</f>
        <v>0.66666666666666663</v>
      </c>
      <c r="I9" s="107">
        <f t="shared" si="0"/>
        <v>0.83566433566433562</v>
      </c>
    </row>
    <row r="10" spans="3:10" x14ac:dyDescent="0.2">
      <c r="C10" s="109" t="s">
        <v>257</v>
      </c>
      <c r="D10" s="107">
        <f>'Class 6'!G13</f>
        <v>0.69230769230769229</v>
      </c>
      <c r="E10" s="107">
        <f>'Class 6'!G14</f>
        <v>0.63636363636363635</v>
      </c>
      <c r="F10" s="107">
        <f>'Class 6'!G15</f>
        <v>0.66666666666666663</v>
      </c>
      <c r="G10" s="107">
        <f>'Class 6'!G16</f>
        <v>0.66666666666666663</v>
      </c>
      <c r="H10" s="110">
        <f>'Class 6'!G17</f>
        <v>1</v>
      </c>
      <c r="I10" s="107">
        <f t="shared" si="0"/>
        <v>0.7324009324009324</v>
      </c>
    </row>
    <row r="11" spans="3:10" x14ac:dyDescent="0.2">
      <c r="C11" s="109" t="s">
        <v>258</v>
      </c>
      <c r="D11" s="107">
        <f>'Class 7'!G13</f>
        <v>0.53846153846153844</v>
      </c>
      <c r="E11" s="107">
        <f>'Class 7'!G14</f>
        <v>0.81818181818181823</v>
      </c>
      <c r="F11" s="107">
        <f>'Class 7'!G15</f>
        <v>0.83333333333333337</v>
      </c>
      <c r="G11" s="107">
        <f>'Class 7'!G16</f>
        <v>1</v>
      </c>
      <c r="H11" s="110">
        <f>'Class 7'!G17</f>
        <v>0.83333333333333337</v>
      </c>
      <c r="I11" s="107">
        <f t="shared" si="0"/>
        <v>0.80466200466200477</v>
      </c>
    </row>
    <row r="12" spans="3:10" x14ac:dyDescent="0.2">
      <c r="C12" s="109" t="s">
        <v>259</v>
      </c>
      <c r="D12" s="115">
        <f>'Class 8'!G13</f>
        <v>0.46153846153846156</v>
      </c>
      <c r="E12" s="107">
        <f>'Class 8'!G14</f>
        <v>0.90909090909090906</v>
      </c>
      <c r="F12" s="107">
        <f>'Class 8'!G15</f>
        <v>1</v>
      </c>
      <c r="G12" s="107">
        <f>'Class 8'!G16</f>
        <v>1</v>
      </c>
      <c r="H12" s="110">
        <f>'Class 8'!G17</f>
        <v>1</v>
      </c>
      <c r="I12" s="107">
        <f t="shared" si="0"/>
        <v>0.87412587412587417</v>
      </c>
    </row>
    <row r="13" spans="3:10" x14ac:dyDescent="0.2">
      <c r="C13" s="109" t="s">
        <v>260</v>
      </c>
      <c r="D13" s="107">
        <f>'Class 9'!G13</f>
        <v>0.61538461538461542</v>
      </c>
      <c r="E13" s="107">
        <f>'Class 9'!G14</f>
        <v>0.90909090909090906</v>
      </c>
      <c r="F13" s="107">
        <f>'Class 9'!G15</f>
        <v>0.75</v>
      </c>
      <c r="G13" s="107">
        <f>'Class 9'!G16</f>
        <v>0.83333333333333337</v>
      </c>
      <c r="H13" s="110">
        <f>'Class 9'!G17</f>
        <v>0.66666666666666663</v>
      </c>
      <c r="I13" s="107">
        <f t="shared" si="0"/>
        <v>0.75489510489510492</v>
      </c>
    </row>
    <row r="14" spans="3:10" x14ac:dyDescent="0.2">
      <c r="C14" s="109" t="s">
        <v>261</v>
      </c>
      <c r="D14" s="107">
        <f>'Class 10'!G13</f>
        <v>0.53846153846153844</v>
      </c>
      <c r="E14" s="107">
        <f>'Class 10'!G14</f>
        <v>0.81818181818181823</v>
      </c>
      <c r="F14" s="107">
        <f>'Class 10'!G15</f>
        <v>0.5</v>
      </c>
      <c r="G14" s="107">
        <f>'Class 10'!G16</f>
        <v>1</v>
      </c>
      <c r="H14" s="110">
        <f>'Class 10'!G17</f>
        <v>0.66666666666666663</v>
      </c>
      <c r="I14" s="107">
        <f t="shared" si="0"/>
        <v>0.70466200466200468</v>
      </c>
    </row>
    <row r="15" spans="3:10" x14ac:dyDescent="0.2">
      <c r="C15" s="109" t="s">
        <v>262</v>
      </c>
      <c r="D15" s="115">
        <f>'Class 11'!G13</f>
        <v>0.46153846153846156</v>
      </c>
      <c r="E15" s="115">
        <f>'Class 11'!G14</f>
        <v>0.27272727272727271</v>
      </c>
      <c r="F15" s="115">
        <f>'Class 11'!G15</f>
        <v>0.41666666666666669</v>
      </c>
      <c r="G15" s="115">
        <f>'Class 11'!G16</f>
        <v>0.16666666666666666</v>
      </c>
      <c r="H15" s="116">
        <f>'Class 11'!G17</f>
        <v>0.16666666666666666</v>
      </c>
      <c r="I15" s="115">
        <f t="shared" si="0"/>
        <v>0.2968531468531469</v>
      </c>
    </row>
    <row r="16" spans="3:10" x14ac:dyDescent="0.2">
      <c r="C16" s="109" t="s">
        <v>263</v>
      </c>
      <c r="D16" s="107">
        <f>'Class 12'!G13</f>
        <v>0.61538461538461542</v>
      </c>
      <c r="E16" s="107">
        <f>'Class 12'!G14</f>
        <v>0.63636363636363635</v>
      </c>
      <c r="F16" s="107">
        <f>'Class 12'!G15</f>
        <v>0.66666666666666663</v>
      </c>
      <c r="G16" s="107">
        <f>'Class 12'!G16</f>
        <v>0.5</v>
      </c>
      <c r="H16" s="110">
        <f>'Class 12'!G17</f>
        <v>0.5</v>
      </c>
      <c r="I16" s="107">
        <f t="shared" si="0"/>
        <v>0.58368298368298366</v>
      </c>
    </row>
    <row r="17" spans="3:9" x14ac:dyDescent="0.2">
      <c r="C17" s="109" t="s">
        <v>264</v>
      </c>
      <c r="D17" s="115">
        <f>'Class 13'!G13</f>
        <v>0.46153846153846156</v>
      </c>
      <c r="E17" s="115">
        <f>'Class 13'!G14</f>
        <v>9.0909090909090912E-2</v>
      </c>
      <c r="F17" s="115">
        <f>'Class 13'!G15</f>
        <v>0.16666666666666666</v>
      </c>
      <c r="G17" s="115">
        <f>'Class 13'!G16</f>
        <v>0.33333333333333331</v>
      </c>
      <c r="H17" s="116">
        <f>'Class 13'!G17</f>
        <v>0.33333333333333331</v>
      </c>
      <c r="I17" s="115">
        <f t="shared" si="0"/>
        <v>0.27715617715617713</v>
      </c>
    </row>
    <row r="18" spans="3:9" x14ac:dyDescent="0.2">
      <c r="C18" s="109" t="s">
        <v>265</v>
      </c>
      <c r="D18" s="115">
        <f>'Class 14'!G13</f>
        <v>0</v>
      </c>
      <c r="E18" s="107">
        <f>'Class 14'!G14</f>
        <v>0.54545454545454541</v>
      </c>
      <c r="F18" s="107">
        <f>'Class 14'!G15</f>
        <v>0.5</v>
      </c>
      <c r="G18" s="107">
        <f>'Class 14'!G16</f>
        <v>0.5</v>
      </c>
      <c r="H18" s="110">
        <f>'Class 14'!G17</f>
        <v>1</v>
      </c>
      <c r="I18" s="107">
        <f t="shared" si="0"/>
        <v>0.50909090909090904</v>
      </c>
    </row>
    <row r="19" spans="3:9" x14ac:dyDescent="0.2">
      <c r="C19" s="109" t="s">
        <v>266</v>
      </c>
      <c r="D19" s="107">
        <f>'Class 15'!G13</f>
        <v>0.53846153846153844</v>
      </c>
      <c r="E19" s="107">
        <f>'Class 15'!G14</f>
        <v>0.54545454545454541</v>
      </c>
      <c r="F19" s="107">
        <f>'Class 15'!G15</f>
        <v>0.75</v>
      </c>
      <c r="G19" s="107">
        <f>'Class 15'!G16</f>
        <v>0.5</v>
      </c>
      <c r="H19" s="110">
        <f>'Class 15'!G17</f>
        <v>0.66666666666666663</v>
      </c>
      <c r="I19" s="107">
        <f t="shared" si="0"/>
        <v>0.60011655011655007</v>
      </c>
    </row>
    <row r="20" spans="3:9" x14ac:dyDescent="0.2">
      <c r="C20" s="112" t="s">
        <v>267</v>
      </c>
      <c r="D20" s="117">
        <f>'Class 16'!G13</f>
        <v>0.46153846153846156</v>
      </c>
      <c r="E20" s="113">
        <f>'Class 16'!G14</f>
        <v>0.54545454545454541</v>
      </c>
      <c r="F20" s="113">
        <f>'Class 16'!G15</f>
        <v>0.5</v>
      </c>
      <c r="G20" s="113">
        <f>'Class 16'!G16</f>
        <v>0.5</v>
      </c>
      <c r="H20" s="114">
        <f>'Class 16'!G17</f>
        <v>0.66666666666666663</v>
      </c>
      <c r="I20" s="113">
        <f t="shared" si="0"/>
        <v>0.5347319347319347</v>
      </c>
    </row>
    <row r="21" spans="3:9" x14ac:dyDescent="0.2">
      <c r="C21" s="111" t="s">
        <v>142</v>
      </c>
      <c r="D21" s="107">
        <f>AVERAGE(D5:D20)</f>
        <v>0.58653846153846156</v>
      </c>
      <c r="E21" s="107">
        <f t="shared" ref="E21:H21" si="1">AVERAGE(E5:E20)</f>
        <v>0.66477272727272729</v>
      </c>
      <c r="F21" s="107">
        <f t="shared" si="1"/>
        <v>0.68229166666666663</v>
      </c>
      <c r="G21" s="107">
        <f t="shared" si="1"/>
        <v>0.73958333333333337</v>
      </c>
      <c r="H21" s="110">
        <f t="shared" si="1"/>
        <v>0.73958333333333326</v>
      </c>
      <c r="I21" s="107">
        <f t="shared" si="0"/>
        <v>0.6825539044289044</v>
      </c>
    </row>
  </sheetData>
  <sheetProtection select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dimension ref="A1:X315"/>
  <sheetViews>
    <sheetView topLeftCell="B1" zoomScaleNormal="100" workbookViewId="0">
      <selection activeCell="B34" sqref="B34"/>
    </sheetView>
  </sheetViews>
  <sheetFormatPr baseColWidth="10" defaultColWidth="9.1640625" defaultRowHeight="15" x14ac:dyDescent="0.2"/>
  <cols>
    <col min="1" max="1" width="35" style="3" bestFit="1" customWidth="1"/>
    <col min="2" max="2" width="21.5" style="3" customWidth="1"/>
    <col min="3" max="5" width="9.1640625" style="3"/>
    <col min="6" max="6" width="20.5" style="3" bestFit="1" customWidth="1"/>
    <col min="7" max="7" width="10.5" style="3" customWidth="1"/>
    <col min="8" max="8" width="9.1640625" style="3"/>
    <col min="9" max="10" width="12.83203125" style="3" customWidth="1"/>
    <col min="11" max="16384" width="9.1640625" style="3"/>
  </cols>
  <sheetData>
    <row r="1" spans="1:24" ht="25.5" customHeight="1" x14ac:dyDescent="0.25">
      <c r="A1" s="181" t="s">
        <v>7</v>
      </c>
      <c r="B1" s="181"/>
      <c r="C1" s="181"/>
    </row>
    <row r="2" spans="1:24" ht="15" customHeight="1" x14ac:dyDescent="0.2">
      <c r="A2" s="182" t="s">
        <v>8</v>
      </c>
      <c r="B2" s="182"/>
      <c r="C2" s="182"/>
    </row>
    <row r="3" spans="1:24" x14ac:dyDescent="0.2">
      <c r="A3" s="64"/>
      <c r="B3" s="64"/>
      <c r="C3" s="64"/>
    </row>
    <row r="4" spans="1:24" ht="16" x14ac:dyDescent="0.2">
      <c r="A4" s="54" t="s">
        <v>9</v>
      </c>
      <c r="B4" s="65">
        <v>43802</v>
      </c>
      <c r="C4" s="52"/>
      <c r="M4" s="42"/>
      <c r="O4" s="42"/>
      <c r="T4" s="42"/>
      <c r="U4" s="42"/>
    </row>
    <row r="5" spans="1:24" s="15" customFormat="1" ht="33" thickBot="1" x14ac:dyDescent="0.25">
      <c r="A5" s="55" t="s">
        <v>136</v>
      </c>
      <c r="B5" s="66">
        <v>43800</v>
      </c>
      <c r="C5" s="51"/>
      <c r="D5" s="46"/>
      <c r="E5" s="47"/>
      <c r="F5" s="67" t="s">
        <v>144</v>
      </c>
      <c r="G5" s="67" t="s">
        <v>145</v>
      </c>
      <c r="H5" s="59" t="s">
        <v>146</v>
      </c>
      <c r="I5" s="68" t="s">
        <v>147</v>
      </c>
      <c r="J5" s="47"/>
      <c r="K5" s="47"/>
      <c r="L5" s="46"/>
      <c r="M5" s="46"/>
      <c r="N5" s="47"/>
      <c r="O5" s="47"/>
      <c r="P5" s="49"/>
      <c r="Q5" s="49"/>
      <c r="R5" s="49"/>
      <c r="S5" s="47"/>
      <c r="T5" s="50"/>
      <c r="U5" s="44"/>
      <c r="V5" s="49"/>
      <c r="W5" s="49"/>
      <c r="X5" s="48"/>
    </row>
    <row r="6" spans="1:24" x14ac:dyDescent="0.2">
      <c r="A6" s="8" t="s">
        <v>137</v>
      </c>
      <c r="B6" s="69"/>
      <c r="C6" s="53"/>
      <c r="E6" s="43"/>
      <c r="F6" s="3">
        <v>1</v>
      </c>
      <c r="G6" s="4">
        <f>COUNTIF(B15:B28,"y")/COUNTA(B15:B28)</f>
        <v>0.42857142857142855</v>
      </c>
      <c r="H6" s="3">
        <f>IF(G6&gt;=75%,3,IF(G6&gt;=50%,2,IF(G6&gt;0,1,0)))</f>
        <v>1</v>
      </c>
      <c r="I6" s="3" t="str">
        <f>IF(G6&gt;=75%,"Strong",IF(G6&gt;=50%,"Moderate",IF(G6&gt;0,"Weak","None")))</f>
        <v>Weak</v>
      </c>
      <c r="K6" s="43"/>
      <c r="L6" s="43"/>
      <c r="M6" s="43"/>
      <c r="P6" s="43"/>
      <c r="Q6" s="43"/>
      <c r="R6" s="43"/>
      <c r="T6" s="43"/>
      <c r="U6" s="43"/>
      <c r="V6" s="43"/>
      <c r="W6" s="43"/>
      <c r="X6" s="43"/>
    </row>
    <row r="7" spans="1:24" x14ac:dyDescent="0.2">
      <c r="A7" s="41" t="s">
        <v>138</v>
      </c>
      <c r="B7" s="70" t="s">
        <v>148</v>
      </c>
      <c r="C7" s="71"/>
      <c r="D7" s="44"/>
      <c r="E7" s="42"/>
      <c r="F7" s="3">
        <v>2</v>
      </c>
      <c r="G7" s="4">
        <f>COUNTIF(B33:B37,"y")/COUNTA(B33:B37)</f>
        <v>0.4</v>
      </c>
      <c r="H7" s="3">
        <f t="shared" ref="H7:H9" si="0">IF(G7&gt;=75%,3,IF(G7&gt;=50%,2,IF(G7&gt;0,1,0)))</f>
        <v>1</v>
      </c>
      <c r="I7" s="3" t="str">
        <f t="shared" ref="I7:I17" si="1">IF(G7&gt;=75%,"Strong",IF(G7&gt;=50%,"Moderate",IF(G7&gt;0,"Weak","None")))</f>
        <v>Weak</v>
      </c>
    </row>
    <row r="8" spans="1:24" ht="16" thickBot="1" x14ac:dyDescent="0.25">
      <c r="A8" s="56" t="s">
        <v>139</v>
      </c>
      <c r="B8" s="72" t="s">
        <v>149</v>
      </c>
      <c r="C8" s="45"/>
      <c r="F8" s="3">
        <v>3</v>
      </c>
      <c r="G8" s="4">
        <f>COUNTIF(B42:B46,"y")/COUNTA(B42:B46)</f>
        <v>1</v>
      </c>
      <c r="H8" s="3">
        <f t="shared" si="0"/>
        <v>3</v>
      </c>
      <c r="I8" s="3" t="str">
        <f t="shared" si="1"/>
        <v>Strong</v>
      </c>
    </row>
    <row r="9" spans="1:24" ht="21" customHeight="1" thickBot="1" x14ac:dyDescent="0.25">
      <c r="A9" s="183" t="s">
        <v>10</v>
      </c>
      <c r="B9" s="184"/>
      <c r="C9" s="185"/>
      <c r="F9" s="5">
        <v>4</v>
      </c>
      <c r="G9" s="73">
        <f>COUNTIF(B51:B58,"y")/COUNTA(B51:B58)</f>
        <v>1</v>
      </c>
      <c r="H9" s="5">
        <f t="shared" si="0"/>
        <v>3</v>
      </c>
      <c r="I9" s="5" t="str">
        <f t="shared" si="1"/>
        <v>Strong</v>
      </c>
    </row>
    <row r="10" spans="1:24" ht="24" thickBot="1" x14ac:dyDescent="0.3">
      <c r="A10" s="186" t="s">
        <v>11</v>
      </c>
      <c r="B10" s="187"/>
      <c r="C10" s="188"/>
      <c r="F10" s="74" t="s">
        <v>144</v>
      </c>
      <c r="G10" s="75" t="s">
        <v>4</v>
      </c>
      <c r="H10" s="76">
        <f>SUM(H6:H9)</f>
        <v>8</v>
      </c>
      <c r="J10" s="77"/>
      <c r="K10" s="77"/>
      <c r="L10" s="77" t="s">
        <v>150</v>
      </c>
    </row>
    <row r="11" spans="1:24" ht="33" thickBot="1" x14ac:dyDescent="0.25">
      <c r="A11" s="7"/>
      <c r="B11" s="9"/>
      <c r="C11" s="9"/>
      <c r="F11" s="78" t="s">
        <v>0</v>
      </c>
      <c r="J11" s="79" t="s">
        <v>5</v>
      </c>
      <c r="K11" s="80">
        <f>H10/12</f>
        <v>0.66666666666666663</v>
      </c>
      <c r="L11" s="75" t="str">
        <f>IF(K11&gt;69%,"Strong",IF(K11&gt;49%,"Moderate",IF(K11&gt;0,"Weak","No Fidelity")))</f>
        <v>Moderate</v>
      </c>
    </row>
    <row r="12" spans="1:24" ht="33" thickBot="1" x14ac:dyDescent="0.25">
      <c r="A12" s="180" t="s">
        <v>12</v>
      </c>
      <c r="B12" s="189"/>
      <c r="C12" s="189"/>
      <c r="F12" s="81" t="s">
        <v>151</v>
      </c>
      <c r="G12" s="67" t="s">
        <v>145</v>
      </c>
      <c r="H12" s="59" t="s">
        <v>146</v>
      </c>
      <c r="I12" s="68" t="s">
        <v>147</v>
      </c>
      <c r="J12" s="79" t="s">
        <v>6</v>
      </c>
      <c r="K12" s="82">
        <f>H40/84</f>
        <v>1</v>
      </c>
      <c r="L12" s="75" t="str">
        <f t="shared" ref="L12:L13" si="2">IF(K12&gt;69%,"Strong",IF(K12&gt;49%,"Moderate",IF(K12&gt;0,"Weak","No Fidelity")))</f>
        <v>Strong</v>
      </c>
    </row>
    <row r="13" spans="1:24" ht="32" x14ac:dyDescent="0.2">
      <c r="A13" s="10"/>
      <c r="B13" s="9"/>
      <c r="C13" s="9"/>
      <c r="F13" s="3">
        <v>1</v>
      </c>
      <c r="G13" s="4">
        <f>COUNTIF(B67:B79,"y")/COUNTA(B67:B79)</f>
        <v>1</v>
      </c>
      <c r="H13" s="3">
        <f>IF(G13&gt;=75%,3,IF(G13&gt;=50%,2,IF(G13&gt;0,1,0)))</f>
        <v>3</v>
      </c>
      <c r="I13" s="3" t="str">
        <f t="shared" si="1"/>
        <v>Strong</v>
      </c>
      <c r="J13" s="79" t="s">
        <v>152</v>
      </c>
      <c r="K13" s="82">
        <f>(H10+H40)/96</f>
        <v>0.95833333333333337</v>
      </c>
      <c r="L13" s="75" t="str">
        <f t="shared" si="2"/>
        <v>Strong</v>
      </c>
    </row>
    <row r="14" spans="1:24" ht="17" x14ac:dyDescent="0.2">
      <c r="A14" s="11" t="s">
        <v>13</v>
      </c>
      <c r="B14" s="12" t="s">
        <v>14</v>
      </c>
      <c r="C14" s="13"/>
      <c r="F14" s="3">
        <v>2</v>
      </c>
      <c r="G14" s="4">
        <f>COUNTIF(B87:B97,"y")/COUNTA(B87:B97)</f>
        <v>1</v>
      </c>
      <c r="H14" s="3">
        <f>IF(G14&gt;=75%,3,IF(G14&gt;=50%,2,IF(G14&gt;0,1,0)))</f>
        <v>3</v>
      </c>
      <c r="I14" s="3" t="str">
        <f t="shared" si="1"/>
        <v>Strong</v>
      </c>
    </row>
    <row r="15" spans="1:24" ht="16" x14ac:dyDescent="0.2">
      <c r="A15" s="14" t="s">
        <v>15</v>
      </c>
      <c r="B15" s="1" t="s">
        <v>268</v>
      </c>
      <c r="C15" s="16"/>
      <c r="F15" s="3">
        <v>3</v>
      </c>
      <c r="G15" s="4">
        <f>COUNTIF(B107:B118,"y")/COUNTA(B107:B118)</f>
        <v>1</v>
      </c>
      <c r="H15" s="3">
        <f>IF(G15&gt;=75%,3,IF(G15&gt;=50%,2,IF(G15&gt;0,1,0)))</f>
        <v>3</v>
      </c>
      <c r="I15" s="3" t="str">
        <f t="shared" si="1"/>
        <v>Strong</v>
      </c>
    </row>
    <row r="16" spans="1:24" ht="32" x14ac:dyDescent="0.2">
      <c r="A16" s="14" t="s">
        <v>16</v>
      </c>
      <c r="B16" s="1" t="s">
        <v>143</v>
      </c>
      <c r="C16" s="16"/>
      <c r="F16" s="3">
        <v>4</v>
      </c>
      <c r="G16" s="4">
        <f>COUNTIF(B125:B130,"y")/COUNTA(B125:B130)</f>
        <v>1</v>
      </c>
      <c r="H16" s="3">
        <f>IF(G16&gt;=75%,3,IF(G16&gt;=50%,2,IF(G16&gt;0,1,0)))</f>
        <v>3</v>
      </c>
      <c r="I16" s="3" t="str">
        <f t="shared" si="1"/>
        <v>Strong</v>
      </c>
    </row>
    <row r="17" spans="1:9" ht="32" x14ac:dyDescent="0.2">
      <c r="A17" s="14" t="s">
        <v>17</v>
      </c>
      <c r="B17" s="1" t="s">
        <v>143</v>
      </c>
      <c r="C17" s="16"/>
      <c r="F17" s="5">
        <v>5</v>
      </c>
      <c r="G17" s="73">
        <f>COUNTIF(B137:B142,"y")/COUNTA(B137:B142)</f>
        <v>1</v>
      </c>
      <c r="H17" s="5">
        <f>IF(G17&gt;=75%,3,IF(G17&gt;=50%,2,IF(G17&gt;0,1,0)))</f>
        <v>3</v>
      </c>
      <c r="I17" s="5" t="str">
        <f t="shared" si="1"/>
        <v>Strong</v>
      </c>
    </row>
    <row r="18" spans="1:9" ht="16" x14ac:dyDescent="0.2">
      <c r="A18" s="14" t="s">
        <v>18</v>
      </c>
      <c r="B18" s="1" t="s">
        <v>268</v>
      </c>
      <c r="C18" s="16"/>
      <c r="F18" s="83" t="s">
        <v>151</v>
      </c>
      <c r="G18" s="83" t="s">
        <v>4</v>
      </c>
      <c r="H18" s="84">
        <f>SUM(H13:H17)</f>
        <v>15</v>
      </c>
    </row>
    <row r="19" spans="1:9" ht="33" thickBot="1" x14ac:dyDescent="0.25">
      <c r="A19" s="17" t="s">
        <v>19</v>
      </c>
      <c r="B19" s="1" t="s">
        <v>143</v>
      </c>
      <c r="C19" s="16"/>
      <c r="F19" s="61" t="s">
        <v>1</v>
      </c>
      <c r="G19" s="60"/>
      <c r="H19" s="61"/>
      <c r="I19" s="61"/>
    </row>
    <row r="20" spans="1:9" ht="48" x14ac:dyDescent="0.2">
      <c r="A20" s="14" t="s">
        <v>20</v>
      </c>
      <c r="B20" s="1" t="s">
        <v>268</v>
      </c>
      <c r="C20" s="16"/>
      <c r="F20" s="3">
        <v>6</v>
      </c>
      <c r="G20" s="4">
        <f>COUNTIF(B149:B157,"y")/COUNTA(B149:B157)</f>
        <v>1</v>
      </c>
      <c r="H20" s="3">
        <f>IF(G20&gt;=75%,3,IF(G20&gt;=50%,2,IF(G20&gt;0,1,0)))</f>
        <v>3</v>
      </c>
      <c r="I20" s="3" t="str">
        <f>IF(G20&gt;=75%,"Strong",IF(G20&gt;=50%,"Moderate",IF(G20&gt;0,"Weak","None")))</f>
        <v>Strong</v>
      </c>
    </row>
    <row r="21" spans="1:9" ht="32" x14ac:dyDescent="0.2">
      <c r="A21" s="14" t="s">
        <v>21</v>
      </c>
      <c r="B21" s="1" t="s">
        <v>143</v>
      </c>
      <c r="C21" s="16"/>
      <c r="F21" s="3">
        <v>7</v>
      </c>
      <c r="G21" s="4">
        <f>COUNTIF(B161:B167,"y")/COUNTA(B161:B167)</f>
        <v>0.8571428571428571</v>
      </c>
      <c r="H21" s="3">
        <f>IF(G21&gt;=75%,3,IF(G21&gt;=50%,2,IF(G21&gt;0,1,0)))</f>
        <v>3</v>
      </c>
      <c r="I21" s="3" t="str">
        <f>IF(G21&gt;=75%,"Strong",IF(G21&gt;=50%,"Moderate",IF(G21&gt;0,"Weak","None")))</f>
        <v>Strong</v>
      </c>
    </row>
    <row r="22" spans="1:9" ht="32" x14ac:dyDescent="0.2">
      <c r="A22" s="17" t="s">
        <v>22</v>
      </c>
      <c r="B22" s="1" t="s">
        <v>268</v>
      </c>
      <c r="C22" s="16"/>
      <c r="F22" s="5">
        <v>8</v>
      </c>
      <c r="G22" s="73">
        <f>COUNTIF(B172:B177,"y")/COUNTA(B172:B177)</f>
        <v>1</v>
      </c>
      <c r="H22" s="5">
        <f>IF(G22&gt;=75%,3,IF(G22&gt;=50%,2,IF(G22&gt;0,1,0)))</f>
        <v>3</v>
      </c>
      <c r="I22" s="5" t="str">
        <f>IF(G22&gt;=75%,"Strong",IF(G22&gt;=50%,"Moderate",IF(G22&gt;0,"Weak","None")))</f>
        <v>Strong</v>
      </c>
    </row>
    <row r="23" spans="1:9" ht="32" x14ac:dyDescent="0.2">
      <c r="A23" s="17" t="s">
        <v>23</v>
      </c>
      <c r="B23" s="1" t="s">
        <v>268</v>
      </c>
      <c r="C23" s="16"/>
      <c r="F23" s="85" t="s">
        <v>1</v>
      </c>
      <c r="G23" s="83" t="s">
        <v>4</v>
      </c>
      <c r="H23" s="84">
        <f>SUM(H20:H22)</f>
        <v>9</v>
      </c>
    </row>
    <row r="24" spans="1:9" ht="32" x14ac:dyDescent="0.2">
      <c r="A24" s="17" t="s">
        <v>24</v>
      </c>
      <c r="B24" s="1" t="s">
        <v>268</v>
      </c>
      <c r="C24" s="16"/>
    </row>
    <row r="25" spans="1:9" ht="33" thickBot="1" x14ac:dyDescent="0.25">
      <c r="A25" s="17" t="s">
        <v>25</v>
      </c>
      <c r="B25" s="1" t="s">
        <v>268</v>
      </c>
      <c r="C25" s="16"/>
      <c r="F25" s="86" t="s">
        <v>2</v>
      </c>
      <c r="G25" s="67" t="s">
        <v>145</v>
      </c>
      <c r="H25" s="59" t="s">
        <v>146</v>
      </c>
      <c r="I25" s="68" t="s">
        <v>147</v>
      </c>
    </row>
    <row r="26" spans="1:9" ht="32" x14ac:dyDescent="0.2">
      <c r="A26" s="17" t="s">
        <v>26</v>
      </c>
      <c r="B26" s="1" t="s">
        <v>268</v>
      </c>
      <c r="C26" s="16"/>
      <c r="F26" s="3">
        <v>9</v>
      </c>
      <c r="G26" s="4">
        <f>COUNTIF(B184:B192,"y")/COUNTA(B184:B192)</f>
        <v>1</v>
      </c>
      <c r="H26" s="3">
        <f>IF(G26&gt;=75%,3,IF(G26&gt;=50%,2,IF(G26&gt;0,1,0)))</f>
        <v>3</v>
      </c>
      <c r="I26" s="6" t="str">
        <f>IF(G26&gt;=75%,"Strong",IF(G26&gt;=50%,"Moderate",IF(G26&gt;0,"Weak","None")))</f>
        <v>Strong</v>
      </c>
    </row>
    <row r="27" spans="1:9" ht="32" x14ac:dyDescent="0.2">
      <c r="A27" s="14" t="s">
        <v>27</v>
      </c>
      <c r="B27" s="1" t="s">
        <v>143</v>
      </c>
      <c r="C27" s="16"/>
      <c r="F27" s="3">
        <v>10</v>
      </c>
      <c r="G27" s="4">
        <f>COUNTIF(B198:B206,"y")/COUNTA(B198:B206)</f>
        <v>1</v>
      </c>
      <c r="H27" s="3">
        <f t="shared" ref="H27:H34" si="3">IF(G27&gt;=75%,3,IF(G27&gt;=50%,2,IF(G27&gt;0,1,0)))</f>
        <v>3</v>
      </c>
      <c r="I27" s="3" t="str">
        <f t="shared" ref="I27:I34" si="4">IF(G27&gt;=75%,"Strong",IF(G27&gt;=50%,"Moderate",IF(G27&gt;0,"Weak","None")))</f>
        <v>Strong</v>
      </c>
    </row>
    <row r="28" spans="1:9" ht="48" x14ac:dyDescent="0.2">
      <c r="A28" s="14" t="s">
        <v>28</v>
      </c>
      <c r="B28" s="1" t="s">
        <v>143</v>
      </c>
      <c r="C28" s="16"/>
      <c r="F28" s="3">
        <v>11</v>
      </c>
      <c r="G28" s="4">
        <f>COUNTIF(B211:B223,"y")/COUNTA(B211:B223)</f>
        <v>1</v>
      </c>
      <c r="H28" s="3">
        <f t="shared" si="3"/>
        <v>3</v>
      </c>
      <c r="I28" s="3" t="str">
        <f t="shared" si="4"/>
        <v>Strong</v>
      </c>
    </row>
    <row r="29" spans="1:9" x14ac:dyDescent="0.2">
      <c r="A29" s="18"/>
      <c r="B29" s="9"/>
      <c r="C29" s="9"/>
      <c r="F29" s="3">
        <v>12</v>
      </c>
      <c r="G29" s="4">
        <f>COUNTIF(B228:B233,"y")/COUNTA(B228:B233)</f>
        <v>1</v>
      </c>
      <c r="H29" s="3">
        <f t="shared" si="3"/>
        <v>3</v>
      </c>
      <c r="I29" s="3" t="str">
        <f t="shared" si="4"/>
        <v>Strong</v>
      </c>
    </row>
    <row r="30" spans="1:9" ht="33" customHeight="1" x14ac:dyDescent="0.2">
      <c r="A30" s="180" t="s">
        <v>141</v>
      </c>
      <c r="B30" s="180"/>
      <c r="C30" s="180"/>
      <c r="F30" s="3">
        <v>13</v>
      </c>
      <c r="G30" s="4">
        <f>COUNTIF(B238:B245,"y")/COUNTA(B238:B245)</f>
        <v>1</v>
      </c>
      <c r="H30" s="3">
        <f t="shared" si="3"/>
        <v>3</v>
      </c>
      <c r="I30" s="3" t="str">
        <f t="shared" si="4"/>
        <v>Strong</v>
      </c>
    </row>
    <row r="31" spans="1:9" ht="16" x14ac:dyDescent="0.2">
      <c r="A31" s="62"/>
      <c r="B31" s="9"/>
      <c r="C31" s="9"/>
      <c r="F31" s="3">
        <v>14</v>
      </c>
      <c r="G31" s="4">
        <f>COUNTIF(B250:B258,"y")/COUNTA(B250:B258)</f>
        <v>1</v>
      </c>
      <c r="H31" s="3">
        <f t="shared" si="3"/>
        <v>3</v>
      </c>
      <c r="I31" s="3" t="str">
        <f t="shared" si="4"/>
        <v>Strong</v>
      </c>
    </row>
    <row r="32" spans="1:9" ht="17" x14ac:dyDescent="0.2">
      <c r="A32" s="19" t="s">
        <v>13</v>
      </c>
      <c r="B32" s="12" t="s">
        <v>14</v>
      </c>
      <c r="C32" s="13"/>
      <c r="F32" s="3">
        <v>15</v>
      </c>
      <c r="G32" s="4">
        <f>COUNTIF(B263:B267,"y")/COUNTA(B263:B267)</f>
        <v>1</v>
      </c>
      <c r="H32" s="3">
        <f t="shared" si="3"/>
        <v>3</v>
      </c>
      <c r="I32" s="3" t="str">
        <f t="shared" si="4"/>
        <v>Strong</v>
      </c>
    </row>
    <row r="33" spans="1:10" ht="16" x14ac:dyDescent="0.2">
      <c r="A33" s="14" t="s">
        <v>29</v>
      </c>
      <c r="B33" s="1" t="s">
        <v>268</v>
      </c>
      <c r="C33" s="16"/>
      <c r="F33" s="3">
        <v>16</v>
      </c>
      <c r="G33" s="4">
        <f>COUNTIF(B272:B276,"y")/COUNTA(B272:B276)</f>
        <v>1</v>
      </c>
      <c r="H33" s="3">
        <f t="shared" si="3"/>
        <v>3</v>
      </c>
      <c r="I33" s="3" t="str">
        <f t="shared" si="4"/>
        <v>Strong</v>
      </c>
    </row>
    <row r="34" spans="1:10" ht="32" x14ac:dyDescent="0.2">
      <c r="A34" s="14" t="s">
        <v>30</v>
      </c>
      <c r="B34" s="1" t="s">
        <v>143</v>
      </c>
      <c r="C34" s="16"/>
      <c r="F34" s="3">
        <v>17</v>
      </c>
      <c r="G34" s="4">
        <f>COUNTIF(B281:B287,"y")/COUNTA(B281:B287)</f>
        <v>1</v>
      </c>
      <c r="H34" s="3">
        <f t="shared" si="3"/>
        <v>3</v>
      </c>
      <c r="I34" s="3" t="str">
        <f t="shared" si="4"/>
        <v>Strong</v>
      </c>
    </row>
    <row r="35" spans="1:10" ht="48" x14ac:dyDescent="0.2">
      <c r="A35" s="14" t="s">
        <v>31</v>
      </c>
      <c r="B35" s="1" t="s">
        <v>268</v>
      </c>
      <c r="C35" s="16"/>
      <c r="F35" s="87" t="s">
        <v>2</v>
      </c>
      <c r="G35" s="88" t="s">
        <v>4</v>
      </c>
      <c r="H35" s="88">
        <f>SUM(H26:H34)</f>
        <v>27</v>
      </c>
      <c r="I35" s="88" t="s">
        <v>153</v>
      </c>
      <c r="J35" s="88">
        <f>H35*2</f>
        <v>54</v>
      </c>
    </row>
    <row r="36" spans="1:10" ht="33" thickBot="1" x14ac:dyDescent="0.25">
      <c r="A36" s="14" t="s">
        <v>32</v>
      </c>
      <c r="B36" s="1" t="s">
        <v>268</v>
      </c>
      <c r="C36" s="16"/>
      <c r="F36" s="89" t="s">
        <v>3</v>
      </c>
      <c r="G36" s="67" t="s">
        <v>145</v>
      </c>
      <c r="H36" s="59" t="s">
        <v>146</v>
      </c>
      <c r="I36" s="68" t="s">
        <v>147</v>
      </c>
    </row>
    <row r="37" spans="1:10" ht="48" x14ac:dyDescent="0.2">
      <c r="A37" s="14" t="s">
        <v>33</v>
      </c>
      <c r="B37" s="1" t="s">
        <v>143</v>
      </c>
      <c r="C37" s="16"/>
      <c r="F37" s="3">
        <v>18</v>
      </c>
      <c r="G37" s="4">
        <f>COUNTIF(B295:B299,"y")/COUNTA(B295:B299)</f>
        <v>1</v>
      </c>
      <c r="H37" s="3">
        <f>IF(G37&gt;=75%,3,IF(G37&gt;=50%,2,IF(G37&gt;0,1,0)))</f>
        <v>3</v>
      </c>
      <c r="I37" s="3" t="str">
        <f>IF(G37&gt;=75%,"Strong",IF(G37&gt;=50%,"Moderate",IF(G37&gt;0,"Weak","None")))</f>
        <v>Strong</v>
      </c>
    </row>
    <row r="38" spans="1:10" ht="16" thickBot="1" x14ac:dyDescent="0.25">
      <c r="A38" s="7"/>
      <c r="B38" s="9"/>
      <c r="C38" s="9"/>
      <c r="F38" s="61" t="s">
        <v>154</v>
      </c>
      <c r="G38" s="61"/>
      <c r="H38" s="61"/>
      <c r="I38" s="61"/>
    </row>
    <row r="39" spans="1:10" ht="27" customHeight="1" x14ac:dyDescent="0.2">
      <c r="A39" s="180" t="s">
        <v>34</v>
      </c>
      <c r="B39" s="180"/>
      <c r="C39" s="180"/>
      <c r="F39" s="5">
        <v>19</v>
      </c>
      <c r="G39" s="4">
        <f>COUNTIF(B308:B314,"y")/COUNTA(B308:B314)</f>
        <v>1</v>
      </c>
      <c r="H39" s="5">
        <f>IF(G39&gt;=75%,3,IF(G39&gt;=50%,2,IF(G39&gt;0,1,0)))</f>
        <v>3</v>
      </c>
      <c r="I39" s="5" t="str">
        <f>IF(G39&gt;=75%,"Strong",IF(G39&gt;=50%,"Moderate",IF(G39&gt;0,"Weak","None")))</f>
        <v>Strong</v>
      </c>
    </row>
    <row r="40" spans="1:10" x14ac:dyDescent="0.2">
      <c r="A40" s="20"/>
      <c r="B40" s="9"/>
      <c r="C40" s="9"/>
      <c r="F40" s="75" t="s">
        <v>155</v>
      </c>
      <c r="G40" s="75"/>
      <c r="H40" s="75">
        <f>H18+H39+H37+J35+H23</f>
        <v>84</v>
      </c>
    </row>
    <row r="41" spans="1:10" ht="17" x14ac:dyDescent="0.2">
      <c r="A41" s="21" t="s">
        <v>13</v>
      </c>
      <c r="B41" s="12" t="s">
        <v>14</v>
      </c>
      <c r="C41" s="13"/>
    </row>
    <row r="42" spans="1:10" ht="32" x14ac:dyDescent="0.2">
      <c r="A42" s="22" t="s">
        <v>35</v>
      </c>
      <c r="B42" s="1" t="s">
        <v>143</v>
      </c>
      <c r="C42" s="16"/>
    </row>
    <row r="43" spans="1:10" ht="16" x14ac:dyDescent="0.2">
      <c r="A43" s="22" t="s">
        <v>36</v>
      </c>
      <c r="B43" s="1" t="s">
        <v>143</v>
      </c>
      <c r="C43" s="16"/>
    </row>
    <row r="44" spans="1:10" ht="32" x14ac:dyDescent="0.2">
      <c r="A44" s="22" t="s">
        <v>37</v>
      </c>
      <c r="B44" s="1" t="s">
        <v>143</v>
      </c>
      <c r="C44" s="16"/>
    </row>
    <row r="45" spans="1:10" ht="32" x14ac:dyDescent="0.2">
      <c r="A45" s="22" t="s">
        <v>38</v>
      </c>
      <c r="B45" s="1" t="s">
        <v>143</v>
      </c>
      <c r="C45" s="16"/>
    </row>
    <row r="46" spans="1:10" ht="48" x14ac:dyDescent="0.2">
      <c r="A46" s="22" t="s">
        <v>39</v>
      </c>
      <c r="B46" s="1" t="s">
        <v>143</v>
      </c>
      <c r="C46" s="16"/>
    </row>
    <row r="47" spans="1:10" x14ac:dyDescent="0.2">
      <c r="A47" s="23"/>
      <c r="B47" s="9"/>
      <c r="C47" s="9"/>
    </row>
    <row r="48" spans="1:10" ht="41.25" customHeight="1" x14ac:dyDescent="0.2">
      <c r="A48" s="180" t="s">
        <v>40</v>
      </c>
      <c r="B48" s="180"/>
      <c r="C48" s="180"/>
    </row>
    <row r="49" spans="1:3" x14ac:dyDescent="0.2">
      <c r="A49" s="20"/>
      <c r="B49" s="9"/>
      <c r="C49" s="9"/>
    </row>
    <row r="50" spans="1:3" ht="17" x14ac:dyDescent="0.2">
      <c r="A50" s="21" t="s">
        <v>13</v>
      </c>
      <c r="B50" s="12" t="s">
        <v>14</v>
      </c>
      <c r="C50" s="13"/>
    </row>
    <row r="51" spans="1:3" ht="32" x14ac:dyDescent="0.2">
      <c r="A51" s="22" t="s">
        <v>41</v>
      </c>
      <c r="B51" s="1" t="s">
        <v>143</v>
      </c>
      <c r="C51" s="16"/>
    </row>
    <row r="52" spans="1:3" ht="64" x14ac:dyDescent="0.2">
      <c r="A52" s="22" t="s">
        <v>42</v>
      </c>
      <c r="B52" s="1" t="s">
        <v>143</v>
      </c>
      <c r="C52" s="16"/>
    </row>
    <row r="53" spans="1:3" ht="64" x14ac:dyDescent="0.2">
      <c r="A53" s="22" t="s">
        <v>43</v>
      </c>
      <c r="B53" s="1" t="s">
        <v>143</v>
      </c>
      <c r="C53" s="16"/>
    </row>
    <row r="54" spans="1:3" ht="64" x14ac:dyDescent="0.2">
      <c r="A54" s="22" t="s">
        <v>44</v>
      </c>
      <c r="B54" s="1" t="s">
        <v>143</v>
      </c>
      <c r="C54" s="16"/>
    </row>
    <row r="55" spans="1:3" ht="64" x14ac:dyDescent="0.2">
      <c r="A55" s="22" t="s">
        <v>45</v>
      </c>
      <c r="B55" s="1" t="s">
        <v>143</v>
      </c>
      <c r="C55" s="16"/>
    </row>
    <row r="56" spans="1:3" ht="48" x14ac:dyDescent="0.2">
      <c r="A56" s="22" t="s">
        <v>46</v>
      </c>
      <c r="B56" s="1" t="s">
        <v>143</v>
      </c>
      <c r="C56" s="16"/>
    </row>
    <row r="57" spans="1:3" ht="32" x14ac:dyDescent="0.2">
      <c r="A57" s="22" t="s">
        <v>47</v>
      </c>
      <c r="B57" s="1" t="s">
        <v>143</v>
      </c>
      <c r="C57" s="16"/>
    </row>
    <row r="58" spans="1:3" ht="48" x14ac:dyDescent="0.2">
      <c r="A58" s="22" t="s">
        <v>48</v>
      </c>
      <c r="B58" s="1" t="s">
        <v>143</v>
      </c>
      <c r="C58" s="16"/>
    </row>
    <row r="59" spans="1:3" ht="16" thickBot="1" x14ac:dyDescent="0.25">
      <c r="A59" s="7"/>
      <c r="B59" s="9"/>
      <c r="C59" s="9"/>
    </row>
    <row r="60" spans="1:3" ht="21" customHeight="1" thickBot="1" x14ac:dyDescent="0.25">
      <c r="A60" s="183" t="s">
        <v>49</v>
      </c>
      <c r="B60" s="184"/>
      <c r="C60" s="185"/>
    </row>
    <row r="61" spans="1:3" x14ac:dyDescent="0.2">
      <c r="A61" s="24"/>
      <c r="C61" s="2"/>
    </row>
    <row r="62" spans="1:3" ht="20" x14ac:dyDescent="0.2">
      <c r="A62" s="190" t="s">
        <v>50</v>
      </c>
      <c r="B62" s="191"/>
      <c r="C62" s="192"/>
    </row>
    <row r="64" spans="1:3" ht="42.75" customHeight="1" x14ac:dyDescent="0.2">
      <c r="A64" s="193" t="s">
        <v>51</v>
      </c>
      <c r="B64" s="193"/>
      <c r="C64" s="193"/>
    </row>
    <row r="65" spans="1:3" x14ac:dyDescent="0.2">
      <c r="B65" s="9"/>
      <c r="C65" s="9"/>
    </row>
    <row r="66" spans="1:3" ht="16" x14ac:dyDescent="0.2">
      <c r="A66" s="25" t="s">
        <v>13</v>
      </c>
      <c r="B66" s="12" t="s">
        <v>14</v>
      </c>
      <c r="C66" s="26"/>
    </row>
    <row r="67" spans="1:3" ht="98" x14ac:dyDescent="0.2">
      <c r="A67" s="22" t="s">
        <v>52</v>
      </c>
      <c r="B67" s="1" t="s">
        <v>143</v>
      </c>
      <c r="C67" s="16"/>
    </row>
    <row r="68" spans="1:3" ht="48" x14ac:dyDescent="0.2">
      <c r="A68" s="22" t="s">
        <v>53</v>
      </c>
      <c r="B68" s="1" t="s">
        <v>143</v>
      </c>
      <c r="C68" s="16"/>
    </row>
    <row r="69" spans="1:3" ht="48" x14ac:dyDescent="0.2">
      <c r="A69" s="22" t="s">
        <v>54</v>
      </c>
      <c r="B69" s="1" t="s">
        <v>143</v>
      </c>
      <c r="C69" s="16"/>
    </row>
    <row r="70" spans="1:3" ht="32" x14ac:dyDescent="0.2">
      <c r="A70" s="22" t="s">
        <v>55</v>
      </c>
      <c r="B70" s="1" t="s">
        <v>143</v>
      </c>
      <c r="C70" s="16"/>
    </row>
    <row r="71" spans="1:3" ht="32" x14ac:dyDescent="0.2">
      <c r="A71" s="22" t="s">
        <v>56</v>
      </c>
      <c r="B71" s="1" t="s">
        <v>143</v>
      </c>
      <c r="C71" s="16"/>
    </row>
    <row r="72" spans="1:3" ht="112" x14ac:dyDescent="0.2">
      <c r="A72" s="27" t="s">
        <v>57</v>
      </c>
      <c r="B72" s="1" t="s">
        <v>143</v>
      </c>
      <c r="C72" s="16"/>
    </row>
    <row r="73" spans="1:3" ht="48" x14ac:dyDescent="0.2">
      <c r="A73" s="27" t="s">
        <v>58</v>
      </c>
      <c r="B73" s="1" t="s">
        <v>143</v>
      </c>
      <c r="C73" s="16"/>
    </row>
    <row r="74" spans="1:3" ht="48" x14ac:dyDescent="0.2">
      <c r="A74" s="27" t="s">
        <v>59</v>
      </c>
      <c r="B74" s="1" t="s">
        <v>143</v>
      </c>
      <c r="C74" s="16"/>
    </row>
    <row r="75" spans="1:3" ht="82" x14ac:dyDescent="0.2">
      <c r="A75" s="27" t="s">
        <v>60</v>
      </c>
      <c r="B75" s="1" t="s">
        <v>143</v>
      </c>
      <c r="C75" s="16"/>
    </row>
    <row r="76" spans="1:3" ht="64" x14ac:dyDescent="0.2">
      <c r="A76" s="27" t="s">
        <v>61</v>
      </c>
      <c r="B76" s="1" t="s">
        <v>143</v>
      </c>
      <c r="C76" s="16"/>
    </row>
    <row r="77" spans="1:3" ht="48" x14ac:dyDescent="0.2">
      <c r="A77" s="17" t="s">
        <v>62</v>
      </c>
      <c r="B77" s="1" t="s">
        <v>143</v>
      </c>
      <c r="C77" s="16"/>
    </row>
    <row r="78" spans="1:3" ht="48" x14ac:dyDescent="0.2">
      <c r="A78" s="17" t="s">
        <v>63</v>
      </c>
      <c r="B78" s="1" t="s">
        <v>143</v>
      </c>
      <c r="C78" s="16"/>
    </row>
    <row r="79" spans="1:3" ht="64" x14ac:dyDescent="0.2">
      <c r="A79" s="17" t="s">
        <v>64</v>
      </c>
      <c r="B79" s="1" t="s">
        <v>143</v>
      </c>
      <c r="C79" s="16"/>
    </row>
    <row r="80" spans="1:3" x14ac:dyDescent="0.2">
      <c r="A80" s="7"/>
      <c r="B80" s="90"/>
      <c r="C80" s="9"/>
    </row>
    <row r="81" spans="1:3" x14ac:dyDescent="0.2">
      <c r="A81" s="28" t="s">
        <v>65</v>
      </c>
      <c r="B81" s="90"/>
      <c r="C81" s="9"/>
    </row>
    <row r="82" spans="1:3" ht="77" x14ac:dyDescent="0.2">
      <c r="A82" s="7" t="s">
        <v>66</v>
      </c>
      <c r="B82" s="9"/>
      <c r="C82" s="9"/>
    </row>
    <row r="83" spans="1:3" x14ac:dyDescent="0.2">
      <c r="A83" s="7"/>
      <c r="B83" s="9"/>
      <c r="C83" s="9"/>
    </row>
    <row r="84" spans="1:3" ht="49.5" customHeight="1" x14ac:dyDescent="0.2">
      <c r="A84" s="180" t="s">
        <v>67</v>
      </c>
      <c r="B84" s="180"/>
      <c r="C84" s="180"/>
    </row>
    <row r="85" spans="1:3" ht="16" x14ac:dyDescent="0.2">
      <c r="A85" s="29"/>
      <c r="B85" s="9"/>
      <c r="C85" s="9"/>
    </row>
    <row r="86" spans="1:3" ht="16" x14ac:dyDescent="0.2">
      <c r="A86" s="30" t="s">
        <v>13</v>
      </c>
      <c r="B86" s="12" t="s">
        <v>14</v>
      </c>
      <c r="C86" s="26"/>
    </row>
    <row r="87" spans="1:3" ht="130" x14ac:dyDescent="0.2">
      <c r="A87" s="14" t="s">
        <v>68</v>
      </c>
      <c r="B87" s="1" t="s">
        <v>143</v>
      </c>
      <c r="C87" s="16"/>
    </row>
    <row r="88" spans="1:3" ht="112" x14ac:dyDescent="0.2">
      <c r="A88" s="14" t="s">
        <v>69</v>
      </c>
      <c r="B88" s="1" t="s">
        <v>143</v>
      </c>
      <c r="C88" s="16"/>
    </row>
    <row r="89" spans="1:3" ht="80" x14ac:dyDescent="0.2">
      <c r="A89" s="17" t="s">
        <v>70</v>
      </c>
      <c r="B89" s="1" t="s">
        <v>143</v>
      </c>
      <c r="C89" s="16"/>
    </row>
    <row r="90" spans="1:3" ht="64" x14ac:dyDescent="0.2">
      <c r="A90" s="14" t="s">
        <v>71</v>
      </c>
      <c r="B90" s="1" t="s">
        <v>143</v>
      </c>
      <c r="C90" s="16"/>
    </row>
    <row r="91" spans="1:3" ht="82" x14ac:dyDescent="0.2">
      <c r="A91" s="14" t="s">
        <v>72</v>
      </c>
      <c r="B91" s="1" t="s">
        <v>143</v>
      </c>
      <c r="C91" s="16"/>
    </row>
    <row r="92" spans="1:3" ht="64" x14ac:dyDescent="0.2">
      <c r="A92" s="17" t="s">
        <v>73</v>
      </c>
      <c r="B92" s="1" t="s">
        <v>143</v>
      </c>
      <c r="C92" s="16"/>
    </row>
    <row r="93" spans="1:3" ht="82" x14ac:dyDescent="0.2">
      <c r="A93" s="17" t="s">
        <v>74</v>
      </c>
      <c r="B93" s="1" t="s">
        <v>143</v>
      </c>
      <c r="C93" s="16"/>
    </row>
    <row r="94" spans="1:3" ht="64" x14ac:dyDescent="0.2">
      <c r="A94" s="17" t="s">
        <v>75</v>
      </c>
      <c r="B94" s="1" t="s">
        <v>143</v>
      </c>
      <c r="C94" s="16"/>
    </row>
    <row r="95" spans="1:3" ht="48" x14ac:dyDescent="0.2">
      <c r="A95" s="14" t="s">
        <v>76</v>
      </c>
      <c r="B95" s="1" t="s">
        <v>143</v>
      </c>
      <c r="C95" s="16"/>
    </row>
    <row r="96" spans="1:3" ht="114" x14ac:dyDescent="0.2">
      <c r="A96" s="14" t="s">
        <v>77</v>
      </c>
      <c r="B96" s="1" t="s">
        <v>143</v>
      </c>
      <c r="C96" s="16"/>
    </row>
    <row r="97" spans="1:3" ht="64" x14ac:dyDescent="0.2">
      <c r="A97" s="14" t="s">
        <v>78</v>
      </c>
      <c r="B97" s="1" t="s">
        <v>143</v>
      </c>
      <c r="C97" s="16"/>
    </row>
    <row r="98" spans="1:3" x14ac:dyDescent="0.2">
      <c r="A98" s="7"/>
      <c r="B98" s="9"/>
      <c r="C98" s="9"/>
    </row>
    <row r="99" spans="1:3" ht="38" x14ac:dyDescent="0.2">
      <c r="A99" s="31" t="s">
        <v>79</v>
      </c>
      <c r="B99" s="9"/>
      <c r="C99" s="9"/>
    </row>
    <row r="100" spans="1:3" ht="26" x14ac:dyDescent="0.2">
      <c r="A100" s="31" t="s">
        <v>80</v>
      </c>
      <c r="B100" s="9"/>
      <c r="C100" s="9"/>
    </row>
    <row r="101" spans="1:3" ht="26" x14ac:dyDescent="0.2">
      <c r="A101" s="31" t="s">
        <v>81</v>
      </c>
      <c r="B101" s="9"/>
      <c r="C101" s="9"/>
    </row>
    <row r="102" spans="1:3" ht="26" x14ac:dyDescent="0.2">
      <c r="A102" s="31" t="s">
        <v>82</v>
      </c>
      <c r="B102" s="9"/>
      <c r="C102" s="9"/>
    </row>
    <row r="103" spans="1:3" x14ac:dyDescent="0.2">
      <c r="A103" s="7"/>
      <c r="B103" s="9"/>
      <c r="C103" s="9"/>
    </row>
    <row r="104" spans="1:3" ht="51" customHeight="1" x14ac:dyDescent="0.2">
      <c r="A104" s="180" t="s">
        <v>83</v>
      </c>
      <c r="B104" s="180"/>
      <c r="C104" s="180"/>
    </row>
    <row r="105" spans="1:3" ht="16" x14ac:dyDescent="0.2">
      <c r="A105" s="32"/>
      <c r="B105" s="9"/>
      <c r="C105" s="9"/>
    </row>
    <row r="106" spans="1:3" ht="16" x14ac:dyDescent="0.2">
      <c r="A106" s="30" t="s">
        <v>13</v>
      </c>
      <c r="B106" s="12" t="s">
        <v>14</v>
      </c>
      <c r="C106" s="26"/>
    </row>
    <row r="107" spans="1:3" ht="112" x14ac:dyDescent="0.2">
      <c r="A107" s="14" t="s">
        <v>84</v>
      </c>
      <c r="B107" s="1" t="s">
        <v>143</v>
      </c>
      <c r="C107" s="16"/>
    </row>
    <row r="108" spans="1:3" ht="48" x14ac:dyDescent="0.2">
      <c r="A108" s="14" t="s">
        <v>85</v>
      </c>
      <c r="B108" s="1" t="s">
        <v>143</v>
      </c>
      <c r="C108" s="16"/>
    </row>
    <row r="109" spans="1:3" ht="32" x14ac:dyDescent="0.2">
      <c r="A109" s="14" t="s">
        <v>140</v>
      </c>
      <c r="B109" s="1" t="s">
        <v>143</v>
      </c>
      <c r="C109" s="16"/>
    </row>
    <row r="110" spans="1:3" ht="48" x14ac:dyDescent="0.2">
      <c r="A110" s="14" t="s">
        <v>86</v>
      </c>
      <c r="B110" s="1" t="s">
        <v>143</v>
      </c>
      <c r="C110" s="16"/>
    </row>
    <row r="111" spans="1:3" ht="64" x14ac:dyDescent="0.2">
      <c r="A111" s="14" t="s">
        <v>87</v>
      </c>
      <c r="B111" s="1" t="s">
        <v>143</v>
      </c>
      <c r="C111" s="16"/>
    </row>
    <row r="112" spans="1:3" ht="32" x14ac:dyDescent="0.2">
      <c r="A112" s="14" t="s">
        <v>88</v>
      </c>
      <c r="B112" s="1" t="s">
        <v>143</v>
      </c>
      <c r="C112" s="16"/>
    </row>
    <row r="113" spans="1:3" ht="48" x14ac:dyDescent="0.2">
      <c r="A113" s="14" t="s">
        <v>89</v>
      </c>
      <c r="B113" s="1" t="s">
        <v>143</v>
      </c>
      <c r="C113" s="16"/>
    </row>
    <row r="114" spans="1:3" ht="96" x14ac:dyDescent="0.2">
      <c r="A114" s="33" t="s">
        <v>90</v>
      </c>
      <c r="B114" s="1" t="s">
        <v>143</v>
      </c>
      <c r="C114" s="16"/>
    </row>
    <row r="115" spans="1:3" ht="48" x14ac:dyDescent="0.2">
      <c r="A115" s="33" t="s">
        <v>91</v>
      </c>
      <c r="B115" s="1" t="s">
        <v>143</v>
      </c>
      <c r="C115" s="16"/>
    </row>
    <row r="116" spans="1:3" ht="48" x14ac:dyDescent="0.2">
      <c r="A116" s="33" t="s">
        <v>92</v>
      </c>
      <c r="B116" s="1" t="s">
        <v>143</v>
      </c>
      <c r="C116" s="16"/>
    </row>
    <row r="117" spans="1:3" ht="64" x14ac:dyDescent="0.2">
      <c r="A117" s="27" t="s">
        <v>93</v>
      </c>
      <c r="B117" s="1" t="s">
        <v>143</v>
      </c>
      <c r="C117" s="16"/>
    </row>
    <row r="118" spans="1:3" ht="80" x14ac:dyDescent="0.2">
      <c r="A118" s="27" t="s">
        <v>94</v>
      </c>
      <c r="B118" s="1" t="s">
        <v>143</v>
      </c>
      <c r="C118" s="16"/>
    </row>
    <row r="119" spans="1:3" x14ac:dyDescent="0.2">
      <c r="A119" s="34"/>
      <c r="B119" s="90"/>
      <c r="C119" s="9"/>
    </row>
    <row r="120" spans="1:3" ht="26" x14ac:dyDescent="0.2">
      <c r="A120" s="35" t="s">
        <v>95</v>
      </c>
      <c r="B120" s="90"/>
      <c r="C120" s="9"/>
    </row>
    <row r="121" spans="1:3" x14ac:dyDescent="0.2">
      <c r="A121" s="34"/>
      <c r="B121" s="9"/>
      <c r="C121" s="9"/>
    </row>
    <row r="122" spans="1:3" ht="48" customHeight="1" x14ac:dyDescent="0.2">
      <c r="A122" s="180" t="s">
        <v>96</v>
      </c>
      <c r="B122" s="180"/>
      <c r="C122" s="180"/>
    </row>
    <row r="123" spans="1:3" x14ac:dyDescent="0.2">
      <c r="A123" s="7"/>
      <c r="B123" s="9"/>
      <c r="C123" s="9"/>
    </row>
    <row r="124" spans="1:3" ht="16" x14ac:dyDescent="0.2">
      <c r="A124" s="30" t="s">
        <v>13</v>
      </c>
      <c r="B124" s="12" t="s">
        <v>14</v>
      </c>
      <c r="C124" s="26"/>
    </row>
    <row r="125" spans="1:3" ht="98" x14ac:dyDescent="0.2">
      <c r="A125" s="17" t="s">
        <v>97</v>
      </c>
      <c r="B125" s="1" t="s">
        <v>143</v>
      </c>
      <c r="C125" s="16"/>
    </row>
    <row r="126" spans="1:3" ht="32" x14ac:dyDescent="0.2">
      <c r="A126" s="36" t="s">
        <v>98</v>
      </c>
      <c r="B126" s="1" t="s">
        <v>143</v>
      </c>
      <c r="C126" s="16"/>
    </row>
    <row r="127" spans="1:3" ht="64" x14ac:dyDescent="0.2">
      <c r="A127" s="14" t="s">
        <v>99</v>
      </c>
      <c r="B127" s="1" t="s">
        <v>143</v>
      </c>
      <c r="C127" s="16"/>
    </row>
    <row r="128" spans="1:3" ht="32" x14ac:dyDescent="0.2">
      <c r="A128" s="14" t="s">
        <v>100</v>
      </c>
      <c r="B128" s="1" t="s">
        <v>143</v>
      </c>
      <c r="C128" s="16"/>
    </row>
    <row r="129" spans="1:3" ht="48" x14ac:dyDescent="0.2">
      <c r="A129" s="17" t="s">
        <v>101</v>
      </c>
      <c r="B129" s="1" t="s">
        <v>143</v>
      </c>
      <c r="C129" s="16"/>
    </row>
    <row r="130" spans="1:3" ht="32" x14ac:dyDescent="0.2">
      <c r="A130" s="14" t="s">
        <v>102</v>
      </c>
      <c r="B130" s="1" t="s">
        <v>143</v>
      </c>
      <c r="C130" s="16"/>
    </row>
    <row r="131" spans="1:3" x14ac:dyDescent="0.2">
      <c r="A131" s="7"/>
      <c r="B131" s="9"/>
      <c r="C131" s="9"/>
    </row>
    <row r="132" spans="1:3" ht="62" x14ac:dyDescent="0.2">
      <c r="A132" s="31" t="s">
        <v>103</v>
      </c>
      <c r="B132" s="9"/>
      <c r="C132" s="9"/>
    </row>
    <row r="133" spans="1:3" x14ac:dyDescent="0.2">
      <c r="A133" s="7"/>
      <c r="B133" s="9"/>
      <c r="C133" s="9"/>
    </row>
    <row r="134" spans="1:3" ht="22.5" customHeight="1" x14ac:dyDescent="0.2">
      <c r="A134" s="180" t="s">
        <v>104</v>
      </c>
      <c r="B134" s="180"/>
      <c r="C134" s="180"/>
    </row>
    <row r="135" spans="1:3" x14ac:dyDescent="0.2">
      <c r="A135" s="7"/>
    </row>
    <row r="136" spans="1:3" ht="16" x14ac:dyDescent="0.2">
      <c r="A136" s="30" t="s">
        <v>13</v>
      </c>
      <c r="B136" s="12" t="s">
        <v>14</v>
      </c>
      <c r="C136" s="37"/>
    </row>
    <row r="137" spans="1:3" ht="16" x14ac:dyDescent="0.2">
      <c r="A137" s="17" t="s">
        <v>105</v>
      </c>
      <c r="B137" s="1" t="s">
        <v>143</v>
      </c>
      <c r="C137" s="16"/>
    </row>
    <row r="138" spans="1:3" ht="32" x14ac:dyDescent="0.2">
      <c r="A138" s="17" t="s">
        <v>106</v>
      </c>
      <c r="B138" s="1" t="s">
        <v>143</v>
      </c>
      <c r="C138" s="16"/>
    </row>
    <row r="139" spans="1:3" ht="48" x14ac:dyDescent="0.2">
      <c r="A139" s="17" t="s">
        <v>107</v>
      </c>
      <c r="B139" s="1" t="s">
        <v>143</v>
      </c>
      <c r="C139" s="16"/>
    </row>
    <row r="140" spans="1:3" ht="96" x14ac:dyDescent="0.2">
      <c r="A140" s="17" t="s">
        <v>108</v>
      </c>
      <c r="B140" s="1" t="s">
        <v>143</v>
      </c>
      <c r="C140" s="16"/>
    </row>
    <row r="141" spans="1:3" ht="96" x14ac:dyDescent="0.2">
      <c r="A141" s="17" t="s">
        <v>109</v>
      </c>
      <c r="B141" s="1" t="s">
        <v>143</v>
      </c>
      <c r="C141" s="16"/>
    </row>
    <row r="142" spans="1:3" ht="32" x14ac:dyDescent="0.2">
      <c r="A142" s="17" t="s">
        <v>110</v>
      </c>
      <c r="B142" s="1" t="s">
        <v>143</v>
      </c>
      <c r="C142" s="16"/>
    </row>
    <row r="143" spans="1:3" x14ac:dyDescent="0.2">
      <c r="A143" s="7"/>
    </row>
    <row r="144" spans="1:3" ht="20" x14ac:dyDescent="0.2">
      <c r="A144" s="190" t="s">
        <v>1</v>
      </c>
      <c r="B144" s="191"/>
      <c r="C144" s="192"/>
    </row>
    <row r="146" spans="1:3" ht="35.25" customHeight="1" x14ac:dyDescent="0.2">
      <c r="A146" s="180" t="s">
        <v>111</v>
      </c>
      <c r="B146" s="180"/>
      <c r="C146" s="180"/>
    </row>
    <row r="147" spans="1:3" ht="16" x14ac:dyDescent="0.2">
      <c r="A147" s="38"/>
    </row>
    <row r="148" spans="1:3" ht="16" x14ac:dyDescent="0.2">
      <c r="A148" s="39" t="s">
        <v>13</v>
      </c>
      <c r="B148" s="12" t="s">
        <v>14</v>
      </c>
      <c r="C148" s="37"/>
    </row>
    <row r="149" spans="1:3" ht="64" x14ac:dyDescent="0.2">
      <c r="A149" s="22" t="s">
        <v>112</v>
      </c>
      <c r="B149" s="1" t="s">
        <v>143</v>
      </c>
      <c r="C149" s="16"/>
    </row>
    <row r="150" spans="1:3" ht="48" x14ac:dyDescent="0.2">
      <c r="A150" s="22" t="s">
        <v>113</v>
      </c>
      <c r="B150" s="1" t="s">
        <v>143</v>
      </c>
      <c r="C150" s="16"/>
    </row>
    <row r="151" spans="1:3" ht="32" x14ac:dyDescent="0.2">
      <c r="A151" s="14" t="s">
        <v>114</v>
      </c>
      <c r="B151" s="1" t="s">
        <v>143</v>
      </c>
      <c r="C151" s="16"/>
    </row>
    <row r="152" spans="1:3" ht="32" x14ac:dyDescent="0.2">
      <c r="A152" s="14" t="s">
        <v>115</v>
      </c>
      <c r="B152" s="1" t="s">
        <v>143</v>
      </c>
      <c r="C152" s="16"/>
    </row>
    <row r="153" spans="1:3" ht="32" x14ac:dyDescent="0.2">
      <c r="A153" s="14" t="s">
        <v>116</v>
      </c>
      <c r="B153" s="1" t="s">
        <v>143</v>
      </c>
      <c r="C153" s="16"/>
    </row>
    <row r="154" spans="1:3" ht="80" x14ac:dyDescent="0.2">
      <c r="A154" s="17" t="s">
        <v>117</v>
      </c>
      <c r="B154" s="1" t="s">
        <v>143</v>
      </c>
      <c r="C154" s="16"/>
    </row>
    <row r="155" spans="1:3" ht="80" x14ac:dyDescent="0.2">
      <c r="A155" s="14" t="s">
        <v>118</v>
      </c>
      <c r="B155" s="1" t="s">
        <v>143</v>
      </c>
      <c r="C155" s="16"/>
    </row>
    <row r="156" spans="1:3" ht="64" x14ac:dyDescent="0.2">
      <c r="A156" s="14" t="s">
        <v>119</v>
      </c>
      <c r="B156" s="1" t="s">
        <v>143</v>
      </c>
      <c r="C156" s="16"/>
    </row>
    <row r="157" spans="1:3" ht="16" x14ac:dyDescent="0.2">
      <c r="A157" s="14" t="s">
        <v>120</v>
      </c>
      <c r="B157" s="1" t="s">
        <v>143</v>
      </c>
      <c r="C157" s="16"/>
    </row>
    <row r="158" spans="1:3" x14ac:dyDescent="0.2">
      <c r="A158" s="7"/>
    </row>
    <row r="159" spans="1:3" ht="37.5" customHeight="1" x14ac:dyDescent="0.2">
      <c r="A159" s="180" t="s">
        <v>121</v>
      </c>
      <c r="B159" s="180"/>
      <c r="C159" s="180"/>
    </row>
    <row r="160" spans="1:3" x14ac:dyDescent="0.2">
      <c r="A160" s="7"/>
    </row>
    <row r="161" spans="1:3" ht="16" x14ac:dyDescent="0.2">
      <c r="A161" s="30" t="s">
        <v>13</v>
      </c>
      <c r="B161" s="12" t="s">
        <v>14</v>
      </c>
      <c r="C161" s="40"/>
    </row>
    <row r="162" spans="1:3" ht="48" x14ac:dyDescent="0.2">
      <c r="A162" s="17" t="s">
        <v>122</v>
      </c>
      <c r="B162" s="1" t="s">
        <v>143</v>
      </c>
      <c r="C162" s="15"/>
    </row>
    <row r="163" spans="1:3" ht="64" x14ac:dyDescent="0.2">
      <c r="A163" s="17" t="s">
        <v>123</v>
      </c>
      <c r="B163" s="1" t="s">
        <v>143</v>
      </c>
      <c r="C163" s="15"/>
    </row>
    <row r="164" spans="1:3" ht="32" x14ac:dyDescent="0.2">
      <c r="A164" s="27" t="s">
        <v>124</v>
      </c>
      <c r="B164" s="1" t="s">
        <v>143</v>
      </c>
      <c r="C164" s="15"/>
    </row>
    <row r="165" spans="1:3" ht="80" x14ac:dyDescent="0.2">
      <c r="A165" s="17" t="s">
        <v>125</v>
      </c>
      <c r="B165" s="1" t="s">
        <v>143</v>
      </c>
      <c r="C165" s="15"/>
    </row>
    <row r="166" spans="1:3" ht="48" x14ac:dyDescent="0.2">
      <c r="A166" s="17" t="s">
        <v>126</v>
      </c>
      <c r="B166" s="1" t="s">
        <v>143</v>
      </c>
      <c r="C166" s="15"/>
    </row>
    <row r="167" spans="1:3" ht="64" x14ac:dyDescent="0.2">
      <c r="A167" s="17" t="s">
        <v>127</v>
      </c>
      <c r="B167" s="1" t="s">
        <v>143</v>
      </c>
      <c r="C167" s="15"/>
    </row>
    <row r="168" spans="1:3" x14ac:dyDescent="0.2">
      <c r="A168" s="7"/>
    </row>
    <row r="169" spans="1:3" ht="36.75" customHeight="1" x14ac:dyDescent="0.2">
      <c r="A169" s="180" t="s">
        <v>128</v>
      </c>
      <c r="B169" s="180"/>
      <c r="C169" s="180"/>
    </row>
    <row r="170" spans="1:3" x14ac:dyDescent="0.2">
      <c r="A170" s="7"/>
    </row>
    <row r="171" spans="1:3" ht="16" x14ac:dyDescent="0.2">
      <c r="A171" s="39" t="s">
        <v>13</v>
      </c>
      <c r="B171" s="12" t="s">
        <v>14</v>
      </c>
      <c r="C171" s="40"/>
    </row>
    <row r="172" spans="1:3" ht="32" x14ac:dyDescent="0.2">
      <c r="A172" s="17" t="s">
        <v>129</v>
      </c>
      <c r="B172" s="1" t="s">
        <v>143</v>
      </c>
      <c r="C172" s="16"/>
    </row>
    <row r="173" spans="1:3" ht="16" x14ac:dyDescent="0.2">
      <c r="A173" s="17" t="s">
        <v>130</v>
      </c>
      <c r="B173" s="1" t="s">
        <v>143</v>
      </c>
      <c r="C173" s="16"/>
    </row>
    <row r="174" spans="1:3" ht="32" x14ac:dyDescent="0.2">
      <c r="A174" s="17" t="s">
        <v>131</v>
      </c>
      <c r="B174" s="1" t="s">
        <v>143</v>
      </c>
      <c r="C174" s="16"/>
    </row>
    <row r="175" spans="1:3" ht="32" x14ac:dyDescent="0.2">
      <c r="A175" s="17" t="s">
        <v>132</v>
      </c>
      <c r="B175" s="1" t="s">
        <v>143</v>
      </c>
      <c r="C175" s="16"/>
    </row>
    <row r="176" spans="1:3" ht="32" x14ac:dyDescent="0.2">
      <c r="A176" s="17" t="s">
        <v>133</v>
      </c>
      <c r="B176" s="1" t="s">
        <v>143</v>
      </c>
      <c r="C176" s="16"/>
    </row>
    <row r="177" spans="1:3" ht="32" x14ac:dyDescent="0.2">
      <c r="A177" s="17" t="s">
        <v>134</v>
      </c>
      <c r="B177" s="1" t="s">
        <v>143</v>
      </c>
      <c r="C177" s="16"/>
    </row>
    <row r="179" spans="1:3" ht="20" x14ac:dyDescent="0.2">
      <c r="A179" s="194" t="s">
        <v>156</v>
      </c>
      <c r="B179" s="195"/>
      <c r="C179" s="196"/>
    </row>
    <row r="181" spans="1:3" ht="20.25" customHeight="1" x14ac:dyDescent="0.2">
      <c r="A181" s="197" t="s">
        <v>157</v>
      </c>
      <c r="B181" s="197"/>
      <c r="C181" s="197"/>
    </row>
    <row r="183" spans="1:3" x14ac:dyDescent="0.2">
      <c r="A183" s="91" t="s">
        <v>13</v>
      </c>
      <c r="B183" s="92" t="s">
        <v>14</v>
      </c>
      <c r="C183" s="15"/>
    </row>
    <row r="184" spans="1:3" ht="64" x14ac:dyDescent="0.2">
      <c r="A184" s="14" t="s">
        <v>158</v>
      </c>
      <c r="B184" s="1" t="s">
        <v>143</v>
      </c>
      <c r="C184" s="15"/>
    </row>
    <row r="185" spans="1:3" ht="48" x14ac:dyDescent="0.2">
      <c r="A185" s="14" t="s">
        <v>159</v>
      </c>
      <c r="B185" s="1" t="s">
        <v>143</v>
      </c>
      <c r="C185" s="15"/>
    </row>
    <row r="186" spans="1:3" ht="32" x14ac:dyDescent="0.2">
      <c r="A186" s="14" t="s">
        <v>160</v>
      </c>
      <c r="B186" s="1" t="s">
        <v>143</v>
      </c>
      <c r="C186" s="15"/>
    </row>
    <row r="187" spans="1:3" ht="32" x14ac:dyDescent="0.2">
      <c r="A187" s="14" t="s">
        <v>161</v>
      </c>
      <c r="B187" s="1" t="s">
        <v>143</v>
      </c>
      <c r="C187" s="15"/>
    </row>
    <row r="188" spans="1:3" ht="64" x14ac:dyDescent="0.2">
      <c r="A188" s="14" t="s">
        <v>162</v>
      </c>
      <c r="B188" s="1" t="s">
        <v>143</v>
      </c>
      <c r="C188" s="15"/>
    </row>
    <row r="189" spans="1:3" ht="16" x14ac:dyDescent="0.2">
      <c r="A189" s="14" t="s">
        <v>163</v>
      </c>
      <c r="B189" s="1" t="s">
        <v>143</v>
      </c>
      <c r="C189" s="15"/>
    </row>
    <row r="190" spans="1:3" ht="32" x14ac:dyDescent="0.2">
      <c r="A190" s="14" t="s">
        <v>164</v>
      </c>
      <c r="B190" s="1" t="s">
        <v>143</v>
      </c>
      <c r="C190" s="15"/>
    </row>
    <row r="191" spans="1:3" ht="80" x14ac:dyDescent="0.2">
      <c r="A191" s="14" t="s">
        <v>165</v>
      </c>
      <c r="B191" s="1" t="s">
        <v>143</v>
      </c>
      <c r="C191" s="15"/>
    </row>
    <row r="192" spans="1:3" ht="64" x14ac:dyDescent="0.2">
      <c r="A192" s="14" t="s">
        <v>166</v>
      </c>
      <c r="B192" s="1" t="s">
        <v>143</v>
      </c>
      <c r="C192" s="15"/>
    </row>
    <row r="195" spans="1:3" x14ac:dyDescent="0.2">
      <c r="A195" s="198" t="s">
        <v>167</v>
      </c>
      <c r="B195" s="198"/>
      <c r="C195" s="198"/>
    </row>
    <row r="197" spans="1:3" x14ac:dyDescent="0.2">
      <c r="A197" s="91" t="s">
        <v>13</v>
      </c>
      <c r="B197" s="92" t="s">
        <v>14</v>
      </c>
      <c r="C197" s="15"/>
    </row>
    <row r="198" spans="1:3" ht="64" x14ac:dyDescent="0.2">
      <c r="A198" s="17" t="s">
        <v>168</v>
      </c>
      <c r="B198" s="1" t="s">
        <v>143</v>
      </c>
      <c r="C198" s="15"/>
    </row>
    <row r="199" spans="1:3" ht="80" x14ac:dyDescent="0.2">
      <c r="A199" s="17" t="s">
        <v>169</v>
      </c>
      <c r="B199" s="1" t="s">
        <v>143</v>
      </c>
      <c r="C199" s="15"/>
    </row>
    <row r="200" spans="1:3" ht="48" x14ac:dyDescent="0.2">
      <c r="A200" s="17" t="s">
        <v>170</v>
      </c>
      <c r="B200" s="1" t="s">
        <v>143</v>
      </c>
      <c r="C200" s="15"/>
    </row>
    <row r="201" spans="1:3" ht="64" x14ac:dyDescent="0.2">
      <c r="A201" s="17" t="s">
        <v>171</v>
      </c>
      <c r="B201" s="1" t="s">
        <v>143</v>
      </c>
      <c r="C201" s="15"/>
    </row>
    <row r="202" spans="1:3" ht="64" x14ac:dyDescent="0.2">
      <c r="A202" s="17" t="s">
        <v>172</v>
      </c>
      <c r="B202" s="1" t="s">
        <v>143</v>
      </c>
      <c r="C202" s="15"/>
    </row>
    <row r="203" spans="1:3" ht="32" x14ac:dyDescent="0.2">
      <c r="A203" s="17" t="s">
        <v>173</v>
      </c>
      <c r="B203" s="1" t="s">
        <v>143</v>
      </c>
      <c r="C203" s="15"/>
    </row>
    <row r="204" spans="1:3" ht="32" x14ac:dyDescent="0.2">
      <c r="A204" s="17" t="s">
        <v>174</v>
      </c>
      <c r="B204" s="1" t="s">
        <v>143</v>
      </c>
      <c r="C204" s="15"/>
    </row>
    <row r="205" spans="1:3" ht="48" x14ac:dyDescent="0.2">
      <c r="A205" s="17" t="s">
        <v>175</v>
      </c>
      <c r="B205" s="1" t="s">
        <v>143</v>
      </c>
      <c r="C205" s="15"/>
    </row>
    <row r="206" spans="1:3" ht="112" x14ac:dyDescent="0.2">
      <c r="A206" s="17" t="s">
        <v>176</v>
      </c>
      <c r="B206" s="1" t="s">
        <v>143</v>
      </c>
      <c r="C206" s="15"/>
    </row>
    <row r="208" spans="1:3" x14ac:dyDescent="0.2">
      <c r="A208" s="199" t="s">
        <v>177</v>
      </c>
      <c r="B208" s="199"/>
      <c r="C208" s="199"/>
    </row>
    <row r="210" spans="1:3" x14ac:dyDescent="0.2">
      <c r="A210" s="91" t="s">
        <v>13</v>
      </c>
      <c r="B210" s="93" t="s">
        <v>14</v>
      </c>
      <c r="C210" s="15"/>
    </row>
    <row r="211" spans="1:3" ht="16" x14ac:dyDescent="0.2">
      <c r="A211" s="17" t="s">
        <v>178</v>
      </c>
      <c r="B211" s="1" t="s">
        <v>143</v>
      </c>
      <c r="C211" s="15"/>
    </row>
    <row r="212" spans="1:3" ht="48" x14ac:dyDescent="0.2">
      <c r="A212" s="17" t="s">
        <v>179</v>
      </c>
      <c r="B212" s="1" t="s">
        <v>143</v>
      </c>
      <c r="C212" s="15"/>
    </row>
    <row r="213" spans="1:3" ht="32" x14ac:dyDescent="0.2">
      <c r="A213" s="17" t="s">
        <v>180</v>
      </c>
      <c r="B213" s="1" t="s">
        <v>143</v>
      </c>
      <c r="C213" s="15"/>
    </row>
    <row r="214" spans="1:3" ht="48" x14ac:dyDescent="0.2">
      <c r="A214" s="17" t="s">
        <v>181</v>
      </c>
      <c r="B214" s="1" t="s">
        <v>143</v>
      </c>
      <c r="C214" s="15"/>
    </row>
    <row r="215" spans="1:3" ht="96" x14ac:dyDescent="0.2">
      <c r="A215" s="17" t="s">
        <v>182</v>
      </c>
      <c r="B215" s="1" t="s">
        <v>143</v>
      </c>
      <c r="C215" s="15"/>
    </row>
    <row r="216" spans="1:3" ht="96" x14ac:dyDescent="0.2">
      <c r="A216" s="17" t="s">
        <v>183</v>
      </c>
      <c r="B216" s="1" t="s">
        <v>143</v>
      </c>
      <c r="C216" s="15"/>
    </row>
    <row r="217" spans="1:3" ht="64" x14ac:dyDescent="0.2">
      <c r="A217" s="17" t="s">
        <v>184</v>
      </c>
      <c r="B217" s="1" t="s">
        <v>143</v>
      </c>
      <c r="C217" s="15"/>
    </row>
    <row r="218" spans="1:3" ht="32" x14ac:dyDescent="0.2">
      <c r="A218" s="17" t="s">
        <v>185</v>
      </c>
      <c r="B218" s="1" t="s">
        <v>143</v>
      </c>
      <c r="C218" s="15"/>
    </row>
    <row r="219" spans="1:3" ht="32" x14ac:dyDescent="0.2">
      <c r="A219" s="17" t="s">
        <v>186</v>
      </c>
      <c r="B219" s="1" t="s">
        <v>143</v>
      </c>
      <c r="C219" s="15"/>
    </row>
    <row r="220" spans="1:3" ht="32" x14ac:dyDescent="0.2">
      <c r="A220" s="17" t="s">
        <v>187</v>
      </c>
      <c r="B220" s="1" t="s">
        <v>143</v>
      </c>
      <c r="C220" s="15"/>
    </row>
    <row r="221" spans="1:3" ht="48" x14ac:dyDescent="0.2">
      <c r="A221" s="17" t="s">
        <v>188</v>
      </c>
      <c r="B221" s="1" t="s">
        <v>143</v>
      </c>
      <c r="C221" s="15"/>
    </row>
    <row r="222" spans="1:3" ht="32" x14ac:dyDescent="0.2">
      <c r="A222" s="94" t="s">
        <v>189</v>
      </c>
      <c r="B222" s="1" t="s">
        <v>143</v>
      </c>
      <c r="C222" s="95"/>
    </row>
    <row r="223" spans="1:3" ht="80" x14ac:dyDescent="0.2">
      <c r="A223" s="14" t="s">
        <v>190</v>
      </c>
      <c r="B223" s="1" t="s">
        <v>143</v>
      </c>
      <c r="C223" s="15"/>
    </row>
    <row r="224" spans="1:3" x14ac:dyDescent="0.2">
      <c r="A224" s="6"/>
      <c r="B224" s="6"/>
      <c r="C224" s="6"/>
    </row>
    <row r="225" spans="1:3" ht="29.25" customHeight="1" x14ac:dyDescent="0.2">
      <c r="A225" s="200" t="s">
        <v>191</v>
      </c>
      <c r="B225" s="200"/>
      <c r="C225" s="200"/>
    </row>
    <row r="226" spans="1:3" x14ac:dyDescent="0.2">
      <c r="A226" s="6"/>
      <c r="B226" s="6"/>
      <c r="C226" s="6"/>
    </row>
    <row r="227" spans="1:3" x14ac:dyDescent="0.2">
      <c r="A227" s="91" t="s">
        <v>13</v>
      </c>
      <c r="B227" s="92" t="s">
        <v>14</v>
      </c>
      <c r="C227" s="15"/>
    </row>
    <row r="228" spans="1:3" x14ac:dyDescent="0.2">
      <c r="A228" s="96" t="s">
        <v>192</v>
      </c>
      <c r="B228" s="1" t="s">
        <v>143</v>
      </c>
      <c r="C228" s="15"/>
    </row>
    <row r="229" spans="1:3" x14ac:dyDescent="0.2">
      <c r="A229" s="96" t="s">
        <v>193</v>
      </c>
      <c r="B229" s="1" t="s">
        <v>143</v>
      </c>
      <c r="C229" s="15"/>
    </row>
    <row r="230" spans="1:3" ht="32" x14ac:dyDescent="0.2">
      <c r="A230" s="17" t="s">
        <v>194</v>
      </c>
      <c r="B230" s="1" t="s">
        <v>143</v>
      </c>
      <c r="C230" s="15"/>
    </row>
    <row r="231" spans="1:3" ht="32" x14ac:dyDescent="0.2">
      <c r="A231" s="17" t="s">
        <v>195</v>
      </c>
      <c r="B231" s="1" t="s">
        <v>143</v>
      </c>
      <c r="C231" s="15"/>
    </row>
    <row r="232" spans="1:3" ht="48" x14ac:dyDescent="0.2">
      <c r="A232" s="17" t="s">
        <v>196</v>
      </c>
      <c r="B232" s="1" t="s">
        <v>143</v>
      </c>
      <c r="C232" s="15"/>
    </row>
    <row r="233" spans="1:3" ht="32" x14ac:dyDescent="0.2">
      <c r="A233" s="94" t="s">
        <v>197</v>
      </c>
      <c r="B233" s="1" t="s">
        <v>143</v>
      </c>
      <c r="C233" s="95"/>
    </row>
    <row r="234" spans="1:3" x14ac:dyDescent="0.2">
      <c r="A234" s="97"/>
      <c r="B234" s="97"/>
      <c r="C234" s="97"/>
    </row>
    <row r="235" spans="1:3" ht="33" customHeight="1" x14ac:dyDescent="0.2">
      <c r="A235" s="200" t="s">
        <v>198</v>
      </c>
      <c r="B235" s="200"/>
      <c r="C235" s="200"/>
    </row>
    <row r="236" spans="1:3" x14ac:dyDescent="0.2">
      <c r="A236" s="6"/>
      <c r="B236" s="6"/>
      <c r="C236" s="6"/>
    </row>
    <row r="237" spans="1:3" x14ac:dyDescent="0.2">
      <c r="A237" s="91" t="s">
        <v>13</v>
      </c>
      <c r="B237" s="92" t="s">
        <v>199</v>
      </c>
      <c r="C237" s="15"/>
    </row>
    <row r="238" spans="1:3" ht="32" x14ac:dyDescent="0.2">
      <c r="A238" s="14" t="s">
        <v>200</v>
      </c>
      <c r="B238" s="1" t="s">
        <v>143</v>
      </c>
      <c r="C238" s="15"/>
    </row>
    <row r="239" spans="1:3" x14ac:dyDescent="0.2">
      <c r="A239" s="98" t="s">
        <v>201</v>
      </c>
      <c r="B239" s="1" t="s">
        <v>143</v>
      </c>
      <c r="C239" s="15"/>
    </row>
    <row r="240" spans="1:3" x14ac:dyDescent="0.2">
      <c r="A240" s="98" t="s">
        <v>202</v>
      </c>
      <c r="B240" s="1" t="s">
        <v>143</v>
      </c>
      <c r="C240" s="15"/>
    </row>
    <row r="241" spans="1:3" ht="16" x14ac:dyDescent="0.2">
      <c r="A241" s="14" t="s">
        <v>203</v>
      </c>
      <c r="B241" s="1" t="s">
        <v>143</v>
      </c>
      <c r="C241" s="15"/>
    </row>
    <row r="242" spans="1:3" ht="32" x14ac:dyDescent="0.2">
      <c r="A242" s="17" t="s">
        <v>204</v>
      </c>
      <c r="B242" s="1" t="s">
        <v>143</v>
      </c>
      <c r="C242" s="15"/>
    </row>
    <row r="243" spans="1:3" ht="48" x14ac:dyDescent="0.2">
      <c r="A243" s="14" t="s">
        <v>205</v>
      </c>
      <c r="B243" s="1" t="s">
        <v>143</v>
      </c>
      <c r="C243" s="15"/>
    </row>
    <row r="244" spans="1:3" ht="32" x14ac:dyDescent="0.2">
      <c r="A244" s="14" t="s">
        <v>206</v>
      </c>
      <c r="B244" s="1" t="s">
        <v>143</v>
      </c>
      <c r="C244" s="15"/>
    </row>
    <row r="245" spans="1:3" ht="32" x14ac:dyDescent="0.2">
      <c r="A245" s="99" t="s">
        <v>207</v>
      </c>
      <c r="B245" s="1" t="s">
        <v>143</v>
      </c>
      <c r="C245" s="95"/>
    </row>
    <row r="246" spans="1:3" x14ac:dyDescent="0.2">
      <c r="A246" s="97"/>
      <c r="B246" s="97"/>
      <c r="C246" s="97"/>
    </row>
    <row r="247" spans="1:3" ht="44.25" customHeight="1" x14ac:dyDescent="0.2">
      <c r="A247" s="200" t="s">
        <v>208</v>
      </c>
      <c r="B247" s="200"/>
      <c r="C247" s="200"/>
    </row>
    <row r="249" spans="1:3" x14ac:dyDescent="0.2">
      <c r="A249" s="100" t="s">
        <v>13</v>
      </c>
      <c r="B249" s="101" t="s">
        <v>14</v>
      </c>
      <c r="C249" s="15"/>
    </row>
    <row r="250" spans="1:3" ht="64" x14ac:dyDescent="0.2">
      <c r="A250" s="14" t="s">
        <v>209</v>
      </c>
      <c r="B250" s="1" t="s">
        <v>143</v>
      </c>
      <c r="C250" s="15"/>
    </row>
    <row r="251" spans="1:3" ht="32" x14ac:dyDescent="0.2">
      <c r="A251" s="14" t="s">
        <v>210</v>
      </c>
      <c r="B251" s="1" t="s">
        <v>143</v>
      </c>
      <c r="C251" s="15"/>
    </row>
    <row r="252" spans="1:3" ht="48" x14ac:dyDescent="0.2">
      <c r="A252" s="14" t="s">
        <v>211</v>
      </c>
      <c r="B252" s="1" t="s">
        <v>143</v>
      </c>
      <c r="C252" s="15"/>
    </row>
    <row r="253" spans="1:3" ht="48" x14ac:dyDescent="0.2">
      <c r="A253" s="14" t="s">
        <v>212</v>
      </c>
      <c r="B253" s="1" t="s">
        <v>143</v>
      </c>
      <c r="C253" s="15"/>
    </row>
    <row r="254" spans="1:3" ht="32" x14ac:dyDescent="0.2">
      <c r="A254" s="14" t="s">
        <v>213</v>
      </c>
      <c r="B254" s="1" t="s">
        <v>143</v>
      </c>
      <c r="C254" s="15"/>
    </row>
    <row r="255" spans="1:3" ht="32" x14ac:dyDescent="0.2">
      <c r="A255" s="14" t="s">
        <v>214</v>
      </c>
      <c r="B255" s="1" t="s">
        <v>143</v>
      </c>
      <c r="C255" s="15"/>
    </row>
    <row r="256" spans="1:3" ht="64" x14ac:dyDescent="0.2">
      <c r="A256" s="14" t="s">
        <v>215</v>
      </c>
      <c r="B256" s="1" t="s">
        <v>143</v>
      </c>
      <c r="C256" s="15"/>
    </row>
    <row r="257" spans="1:3" ht="16" x14ac:dyDescent="0.2">
      <c r="A257" s="17" t="s">
        <v>216</v>
      </c>
      <c r="B257" s="1" t="s">
        <v>143</v>
      </c>
      <c r="C257" s="15"/>
    </row>
    <row r="258" spans="1:3" ht="32" x14ac:dyDescent="0.2">
      <c r="A258" s="17" t="s">
        <v>217</v>
      </c>
      <c r="B258" s="1" t="s">
        <v>143</v>
      </c>
      <c r="C258" s="15"/>
    </row>
    <row r="259" spans="1:3" x14ac:dyDescent="0.2">
      <c r="A259" s="6"/>
      <c r="B259" s="102"/>
      <c r="C259" s="6"/>
    </row>
    <row r="260" spans="1:3" ht="32.25" customHeight="1" x14ac:dyDescent="0.2">
      <c r="A260" s="200" t="s">
        <v>218</v>
      </c>
      <c r="B260" s="200"/>
      <c r="C260" s="200"/>
    </row>
    <row r="262" spans="1:3" x14ac:dyDescent="0.2">
      <c r="A262" s="91" t="s">
        <v>13</v>
      </c>
      <c r="B262" s="93" t="s">
        <v>14</v>
      </c>
      <c r="C262" s="15"/>
    </row>
    <row r="263" spans="1:3" ht="32" x14ac:dyDescent="0.2">
      <c r="A263" s="17" t="s">
        <v>219</v>
      </c>
      <c r="B263" s="1" t="s">
        <v>143</v>
      </c>
      <c r="C263" s="15"/>
    </row>
    <row r="264" spans="1:3" ht="48" x14ac:dyDescent="0.2">
      <c r="A264" s="14" t="s">
        <v>220</v>
      </c>
      <c r="B264" s="1" t="s">
        <v>143</v>
      </c>
      <c r="C264" s="15"/>
    </row>
    <row r="265" spans="1:3" ht="48" x14ac:dyDescent="0.2">
      <c r="A265" s="14" t="s">
        <v>221</v>
      </c>
      <c r="B265" s="1" t="s">
        <v>143</v>
      </c>
      <c r="C265" s="15"/>
    </row>
    <row r="266" spans="1:3" ht="32" x14ac:dyDescent="0.2">
      <c r="A266" s="14" t="s">
        <v>222</v>
      </c>
      <c r="B266" s="1" t="s">
        <v>143</v>
      </c>
      <c r="C266" s="15"/>
    </row>
    <row r="267" spans="1:3" ht="69.75" customHeight="1" x14ac:dyDescent="0.2">
      <c r="A267" s="14" t="s">
        <v>223</v>
      </c>
      <c r="B267" s="1" t="s">
        <v>143</v>
      </c>
      <c r="C267" s="15"/>
    </row>
    <row r="268" spans="1:3" hidden="1" x14ac:dyDescent="0.2">
      <c r="A268" s="6"/>
      <c r="B268" s="6"/>
      <c r="C268" s="6"/>
    </row>
    <row r="269" spans="1:3" ht="48" customHeight="1" x14ac:dyDescent="0.2">
      <c r="A269" s="217" t="s">
        <v>224</v>
      </c>
      <c r="B269" s="217"/>
      <c r="C269" s="217"/>
    </row>
    <row r="270" spans="1:3" x14ac:dyDescent="0.2">
      <c r="A270" s="6"/>
      <c r="B270" s="6"/>
      <c r="C270" s="6"/>
    </row>
    <row r="271" spans="1:3" x14ac:dyDescent="0.2">
      <c r="A271" s="91" t="s">
        <v>13</v>
      </c>
      <c r="B271" s="92" t="s">
        <v>14</v>
      </c>
      <c r="C271" s="15"/>
    </row>
    <row r="272" spans="1:3" ht="32" x14ac:dyDescent="0.2">
      <c r="A272" s="14" t="s">
        <v>225</v>
      </c>
      <c r="B272" s="1" t="s">
        <v>143</v>
      </c>
      <c r="C272" s="15"/>
    </row>
    <row r="273" spans="1:3" ht="80" x14ac:dyDescent="0.2">
      <c r="A273" s="14" t="s">
        <v>226</v>
      </c>
      <c r="B273" s="1" t="s">
        <v>143</v>
      </c>
      <c r="C273" s="15"/>
    </row>
    <row r="274" spans="1:3" ht="32" x14ac:dyDescent="0.2">
      <c r="A274" s="17" t="s">
        <v>227</v>
      </c>
      <c r="B274" s="1" t="s">
        <v>143</v>
      </c>
      <c r="C274" s="15"/>
    </row>
    <row r="275" spans="1:3" ht="64" x14ac:dyDescent="0.2">
      <c r="A275" s="17" t="s">
        <v>228</v>
      </c>
      <c r="B275" s="1" t="s">
        <v>143</v>
      </c>
      <c r="C275" s="15"/>
    </row>
    <row r="276" spans="1:3" ht="32" x14ac:dyDescent="0.2">
      <c r="A276" s="99" t="s">
        <v>229</v>
      </c>
      <c r="B276" s="1" t="s">
        <v>143</v>
      </c>
      <c r="C276" s="95"/>
    </row>
    <row r="277" spans="1:3" x14ac:dyDescent="0.2">
      <c r="A277" s="97"/>
      <c r="B277" s="97"/>
      <c r="C277" s="97"/>
    </row>
    <row r="278" spans="1:3" ht="33.75" customHeight="1" x14ac:dyDescent="0.2">
      <c r="A278" s="216" t="s">
        <v>230</v>
      </c>
      <c r="B278" s="216"/>
      <c r="C278" s="216"/>
    </row>
    <row r="280" spans="1:3" x14ac:dyDescent="0.2">
      <c r="A280" s="91" t="s">
        <v>13</v>
      </c>
      <c r="B280" s="92" t="s">
        <v>14</v>
      </c>
      <c r="C280" s="15"/>
    </row>
    <row r="281" spans="1:3" ht="32" x14ac:dyDescent="0.2">
      <c r="A281" s="17" t="s">
        <v>231</v>
      </c>
      <c r="B281" s="1" t="s">
        <v>143</v>
      </c>
      <c r="C281" s="15"/>
    </row>
    <row r="282" spans="1:3" ht="32" x14ac:dyDescent="0.2">
      <c r="A282" s="17" t="s">
        <v>232</v>
      </c>
      <c r="B282" s="1" t="s">
        <v>143</v>
      </c>
      <c r="C282" s="15"/>
    </row>
    <row r="283" spans="1:3" ht="32" x14ac:dyDescent="0.2">
      <c r="A283" s="17" t="s">
        <v>233</v>
      </c>
      <c r="B283" s="1" t="s">
        <v>143</v>
      </c>
      <c r="C283" s="15"/>
    </row>
    <row r="284" spans="1:3" ht="48" x14ac:dyDescent="0.2">
      <c r="A284" s="17" t="s">
        <v>234</v>
      </c>
      <c r="B284" s="1" t="s">
        <v>143</v>
      </c>
      <c r="C284" s="15"/>
    </row>
    <row r="285" spans="1:3" ht="32" x14ac:dyDescent="0.2">
      <c r="A285" s="17" t="s">
        <v>235</v>
      </c>
      <c r="B285" s="1" t="s">
        <v>143</v>
      </c>
      <c r="C285" s="15"/>
    </row>
    <row r="286" spans="1:3" ht="32" x14ac:dyDescent="0.2">
      <c r="A286" s="17" t="s">
        <v>236</v>
      </c>
      <c r="B286" s="1" t="s">
        <v>143</v>
      </c>
      <c r="C286" s="15"/>
    </row>
    <row r="287" spans="1:3" ht="32" x14ac:dyDescent="0.2">
      <c r="A287" s="103" t="s">
        <v>237</v>
      </c>
      <c r="B287" s="1" t="s">
        <v>143</v>
      </c>
      <c r="C287" s="15"/>
    </row>
    <row r="289" spans="1:3" x14ac:dyDescent="0.2">
      <c r="A289" s="201" t="s">
        <v>3</v>
      </c>
      <c r="B289" s="202"/>
      <c r="C289" s="203"/>
    </row>
    <row r="290" spans="1:3" x14ac:dyDescent="0.2">
      <c r="A290" s="204"/>
      <c r="B290" s="205"/>
      <c r="C290" s="206"/>
    </row>
    <row r="292" spans="1:3" ht="29.25" customHeight="1" x14ac:dyDescent="0.2">
      <c r="A292" s="200" t="s">
        <v>238</v>
      </c>
      <c r="B292" s="200"/>
      <c r="C292" s="200"/>
    </row>
    <row r="294" spans="1:3" x14ac:dyDescent="0.2">
      <c r="A294" s="91" t="s">
        <v>13</v>
      </c>
      <c r="B294" s="93" t="s">
        <v>14</v>
      </c>
      <c r="C294" s="15"/>
    </row>
    <row r="295" spans="1:3" ht="48" x14ac:dyDescent="0.2">
      <c r="A295" s="14" t="s">
        <v>239</v>
      </c>
      <c r="B295" s="1" t="s">
        <v>143</v>
      </c>
      <c r="C295" s="15"/>
    </row>
    <row r="296" spans="1:3" ht="16" x14ac:dyDescent="0.2">
      <c r="A296" s="14" t="s">
        <v>240</v>
      </c>
      <c r="B296" s="1" t="s">
        <v>143</v>
      </c>
      <c r="C296" s="15"/>
    </row>
    <row r="297" spans="1:3" ht="48" x14ac:dyDescent="0.2">
      <c r="A297" s="14" t="s">
        <v>241</v>
      </c>
      <c r="B297" s="1" t="s">
        <v>143</v>
      </c>
      <c r="C297" s="15"/>
    </row>
    <row r="298" spans="1:3" ht="32" x14ac:dyDescent="0.2">
      <c r="A298" s="17" t="s">
        <v>242</v>
      </c>
      <c r="B298" s="1" t="s">
        <v>143</v>
      </c>
      <c r="C298" s="15"/>
    </row>
    <row r="299" spans="1:3" ht="48" x14ac:dyDescent="0.2">
      <c r="A299" s="14" t="s">
        <v>243</v>
      </c>
      <c r="B299" s="1" t="s">
        <v>143</v>
      </c>
      <c r="C299" s="15"/>
    </row>
    <row r="300" spans="1:3" x14ac:dyDescent="0.2">
      <c r="A300" s="6"/>
      <c r="B300" s="102"/>
      <c r="C300" s="6"/>
    </row>
    <row r="301" spans="1:3" x14ac:dyDescent="0.2">
      <c r="A301" s="207" t="s">
        <v>154</v>
      </c>
      <c r="B301" s="208"/>
      <c r="C301" s="209"/>
    </row>
    <row r="302" spans="1:3" x14ac:dyDescent="0.2">
      <c r="A302" s="210"/>
      <c r="B302" s="211"/>
      <c r="C302" s="212"/>
    </row>
    <row r="303" spans="1:3" x14ac:dyDescent="0.2">
      <c r="A303" s="213"/>
      <c r="B303" s="214"/>
      <c r="C303" s="215"/>
    </row>
    <row r="305" spans="1:3" ht="50.25" customHeight="1" x14ac:dyDescent="0.2">
      <c r="A305" s="216" t="s">
        <v>244</v>
      </c>
      <c r="B305" s="216"/>
      <c r="C305" s="216"/>
    </row>
    <row r="307" spans="1:3" x14ac:dyDescent="0.2">
      <c r="A307" s="91" t="s">
        <v>13</v>
      </c>
      <c r="B307" s="93" t="s">
        <v>14</v>
      </c>
      <c r="C307" s="15"/>
    </row>
    <row r="308" spans="1:3" ht="32" x14ac:dyDescent="0.2">
      <c r="A308" s="17" t="s">
        <v>245</v>
      </c>
      <c r="B308" s="1" t="s">
        <v>143</v>
      </c>
      <c r="C308" s="15"/>
    </row>
    <row r="309" spans="1:3" ht="16" x14ac:dyDescent="0.2">
      <c r="A309" s="17" t="s">
        <v>246</v>
      </c>
      <c r="B309" s="1" t="s">
        <v>143</v>
      </c>
      <c r="C309" s="15"/>
    </row>
    <row r="310" spans="1:3" ht="32" x14ac:dyDescent="0.2">
      <c r="A310" s="17" t="s">
        <v>247</v>
      </c>
      <c r="B310" s="1" t="s">
        <v>143</v>
      </c>
      <c r="C310" s="15"/>
    </row>
    <row r="311" spans="1:3" ht="48" x14ac:dyDescent="0.2">
      <c r="A311" s="14" t="s">
        <v>248</v>
      </c>
      <c r="B311" s="1" t="s">
        <v>143</v>
      </c>
      <c r="C311" s="15"/>
    </row>
    <row r="312" spans="1:3" ht="80" x14ac:dyDescent="0.2">
      <c r="A312" s="14" t="s">
        <v>249</v>
      </c>
      <c r="B312" s="1" t="s">
        <v>143</v>
      </c>
      <c r="C312" s="15"/>
    </row>
    <row r="313" spans="1:3" ht="32" x14ac:dyDescent="0.2">
      <c r="A313" s="17" t="s">
        <v>250</v>
      </c>
      <c r="B313" s="1" t="s">
        <v>143</v>
      </c>
      <c r="C313" s="15"/>
    </row>
    <row r="314" spans="1:3" ht="48" x14ac:dyDescent="0.2">
      <c r="A314" s="99" t="s">
        <v>251</v>
      </c>
      <c r="B314" s="1" t="s">
        <v>143</v>
      </c>
      <c r="C314" s="95"/>
    </row>
    <row r="315" spans="1:3" x14ac:dyDescent="0.2">
      <c r="A315" s="97"/>
      <c r="B315" s="97"/>
      <c r="C315" s="97"/>
    </row>
  </sheetData>
  <sheetProtection algorithmName="SHA-512" hashValue="OQiN6ERocfvvFNPSHbg1s7C7gyMPqWFBP7w8OnOrWAfxxrZg9en5wszzjpkwHiNt9es6icTYhxT/iJ3vp8lcQQ==" saltValue="HKXY+D589almP+xI4nNQow==" spinCount="100000" sheet="1" objects="1" scenarios="1" selectLockedCells="1"/>
  <protectedRanges>
    <protectedRange algorithmName="SHA-512" hashValue="/yAJXfVJ7l0WLJgTVj4i9zWWw3f/iE56tcxjLfxCtq4j4NHqfiWZQVNQY0hUNVIdGvEWU/ZWIQYtA98SpBfMDA==" saltValue="6BXRbrqERsdvB/yNAPYMUA==" spinCount="100000" sqref="B15:B28 B33:B37 B42:B46 B51:B58 B67:B79 B87:B97 B107:B118 B125:B130 B137:B142 B149:B157 B162:B167 B172:B177 B184:B192 B198:B206 B211:B223 B228:B233 B238:B245 B250:B258 B263:B267 B272:B276 B281:B287 B295:B299 B308:B314" name="Results_1_1"/>
  </protectedRanges>
  <mergeCells count="33">
    <mergeCell ref="A289:C290"/>
    <mergeCell ref="A292:C292"/>
    <mergeCell ref="A301:C303"/>
    <mergeCell ref="A305:C305"/>
    <mergeCell ref="A235:C235"/>
    <mergeCell ref="A247:C247"/>
    <mergeCell ref="A260:C260"/>
    <mergeCell ref="A269:C269"/>
    <mergeCell ref="A278:C278"/>
    <mergeCell ref="A179:C179"/>
    <mergeCell ref="A181:C181"/>
    <mergeCell ref="A195:C195"/>
    <mergeCell ref="A208:C208"/>
    <mergeCell ref="A225:C225"/>
    <mergeCell ref="A169:C169"/>
    <mergeCell ref="A104:C104"/>
    <mergeCell ref="A122:C122"/>
    <mergeCell ref="A134:C134"/>
    <mergeCell ref="A144:C144"/>
    <mergeCell ref="A146:C146"/>
    <mergeCell ref="A159:C159"/>
    <mergeCell ref="A84:C84"/>
    <mergeCell ref="A1:C1"/>
    <mergeCell ref="A2:C2"/>
    <mergeCell ref="A9:C9"/>
    <mergeCell ref="A10:C10"/>
    <mergeCell ref="A12:C12"/>
    <mergeCell ref="A30:C30"/>
    <mergeCell ref="A39:C39"/>
    <mergeCell ref="A48:C48"/>
    <mergeCell ref="A60:C60"/>
    <mergeCell ref="A62:C62"/>
    <mergeCell ref="A64:C64"/>
  </mergeCells>
  <dataValidations count="1">
    <dataValidation type="list" showInputMessage="1" showErrorMessage="1" sqref="B15:B28 B33:B37 B42:B46 B51:B58 B67:B79 B87:B97 B107:B118 B125:B130 B137:B142 B149:B157 B162:B167 B172:B177 B184:B192 B198:B206 B211:B223 B228:B233 B238:B245 B250:B258 B263:B267 B272:B276 B281:B287 B295:B299 B308:B314" xr:uid="{00000000-0002-0000-0100-000000000000}">
      <formula1>"y,n"</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215"/>
  <sheetViews>
    <sheetView workbookViewId="0">
      <selection activeCell="B5" sqref="B5:C5"/>
    </sheetView>
  </sheetViews>
  <sheetFormatPr baseColWidth="10" defaultColWidth="8.83203125" defaultRowHeight="15" x14ac:dyDescent="0.2"/>
  <cols>
    <col min="1" max="1" width="37" customWidth="1"/>
    <col min="2" max="2" width="19.6640625" customWidth="1"/>
    <col min="8" max="8" width="16.5" customWidth="1"/>
    <col min="9" max="9" width="16.5" bestFit="1" customWidth="1"/>
    <col min="10" max="10" width="14.1640625" bestFit="1" customWidth="1"/>
    <col min="11" max="11" width="12.5" bestFit="1" customWidth="1"/>
  </cols>
  <sheetData>
    <row r="1" spans="1:11" s="119" customFormat="1" ht="30" x14ac:dyDescent="0.3">
      <c r="A1" s="118" t="s">
        <v>274</v>
      </c>
      <c r="I1" s="220" t="s">
        <v>275</v>
      </c>
      <c r="J1" s="221"/>
    </row>
    <row r="2" spans="1:11" s="119" customFormat="1" ht="27.75" customHeight="1" x14ac:dyDescent="0.3">
      <c r="A2" s="222" t="s">
        <v>276</v>
      </c>
      <c r="B2" s="222"/>
      <c r="C2" s="222"/>
      <c r="D2" s="120"/>
      <c r="E2" s="120"/>
      <c r="F2" s="120"/>
      <c r="G2" s="120"/>
      <c r="H2" s="121"/>
    </row>
    <row r="3" spans="1:11" ht="16" x14ac:dyDescent="0.2">
      <c r="A3" s="122" t="s">
        <v>9</v>
      </c>
      <c r="B3" s="223">
        <v>43800</v>
      </c>
      <c r="C3" s="224"/>
    </row>
    <row r="4" spans="1:11" x14ac:dyDescent="0.2">
      <c r="A4" s="123" t="s">
        <v>136</v>
      </c>
      <c r="B4" s="225">
        <v>43800</v>
      </c>
      <c r="C4" s="226"/>
    </row>
    <row r="5" spans="1:11" x14ac:dyDescent="0.2">
      <c r="A5" s="123" t="s">
        <v>137</v>
      </c>
      <c r="B5" s="227" t="s">
        <v>277</v>
      </c>
      <c r="C5" s="226"/>
    </row>
    <row r="6" spans="1:11" x14ac:dyDescent="0.2">
      <c r="A6" s="124" t="s">
        <v>138</v>
      </c>
      <c r="B6" s="218" t="s">
        <v>278</v>
      </c>
      <c r="C6" s="219"/>
    </row>
    <row r="7" spans="1:11" x14ac:dyDescent="0.2">
      <c r="A7" s="124" t="s">
        <v>139</v>
      </c>
      <c r="B7" s="218" t="s">
        <v>279</v>
      </c>
      <c r="C7" s="219"/>
    </row>
    <row r="9" spans="1:11" ht="72" customHeight="1" x14ac:dyDescent="0.2">
      <c r="A9" s="229" t="s">
        <v>280</v>
      </c>
      <c r="B9" s="229"/>
      <c r="C9" s="229"/>
      <c r="D9" s="125"/>
      <c r="E9" s="125"/>
      <c r="F9" s="125"/>
      <c r="G9" s="125"/>
    </row>
    <row r="10" spans="1:11" ht="21.75" customHeight="1" x14ac:dyDescent="0.2">
      <c r="A10" s="230" t="s">
        <v>11</v>
      </c>
      <c r="B10" s="230"/>
      <c r="C10" s="230"/>
    </row>
    <row r="12" spans="1:11" ht="72" customHeight="1" thickBot="1" x14ac:dyDescent="0.25">
      <c r="A12" s="231" t="s">
        <v>281</v>
      </c>
      <c r="B12" s="231"/>
      <c r="C12" s="126"/>
      <c r="D12" s="126"/>
      <c r="E12" s="126"/>
      <c r="F12" s="126"/>
      <c r="G12" s="127"/>
      <c r="H12" s="106"/>
      <c r="I12" s="106" t="s">
        <v>282</v>
      </c>
      <c r="J12" s="106" t="s">
        <v>283</v>
      </c>
      <c r="K12" s="106" t="s">
        <v>284</v>
      </c>
    </row>
    <row r="13" spans="1:11" ht="32" x14ac:dyDescent="0.2">
      <c r="G13" s="128" t="s">
        <v>144</v>
      </c>
      <c r="H13" s="129" t="s">
        <v>285</v>
      </c>
      <c r="I13" s="130">
        <f>SUM(C18,C26,C34)</f>
        <v>12</v>
      </c>
      <c r="J13" s="131">
        <f>I13/12</f>
        <v>1</v>
      </c>
      <c r="K13" s="130" t="str">
        <f>IF(I13&gt;10,"High",IF(I13&gt;8, "Medium","Low"))</f>
        <v>High</v>
      </c>
    </row>
    <row r="14" spans="1:11" ht="48" x14ac:dyDescent="0.2">
      <c r="A14" s="132" t="s">
        <v>13</v>
      </c>
      <c r="B14" s="132" t="s">
        <v>14</v>
      </c>
      <c r="C14" s="133"/>
      <c r="D14" s="133"/>
      <c r="G14" s="134" t="s">
        <v>0</v>
      </c>
      <c r="H14" s="135" t="s">
        <v>286</v>
      </c>
      <c r="I14">
        <f>SUM(C52,C62,C74,C81,C91)</f>
        <v>35</v>
      </c>
      <c r="J14" s="136">
        <f>I14/35</f>
        <v>1</v>
      </c>
      <c r="K14" t="str">
        <f>IF(I14&gt;31,"High",IF(I14&gt;24, "Medium","Low"))</f>
        <v>High</v>
      </c>
    </row>
    <row r="15" spans="1:11" ht="16" x14ac:dyDescent="0.2">
      <c r="A15" s="137" t="s">
        <v>287</v>
      </c>
      <c r="B15" s="138" t="s">
        <v>143</v>
      </c>
      <c r="C15" s="139"/>
      <c r="D15" s="139"/>
      <c r="G15" s="140"/>
      <c r="H15" s="141" t="s">
        <v>1</v>
      </c>
      <c r="I15">
        <f>SUM(C103,C111,C119)</f>
        <v>14</v>
      </c>
      <c r="J15" s="136">
        <f>I15/14</f>
        <v>1</v>
      </c>
      <c r="K15" t="str">
        <f>IF(I15&gt;12,"High",IF(I15&gt;9, "Medium","Low"))</f>
        <v>High</v>
      </c>
    </row>
    <row r="16" spans="1:11" ht="48" x14ac:dyDescent="0.2">
      <c r="A16" s="137" t="s">
        <v>288</v>
      </c>
      <c r="B16" s="138" t="s">
        <v>143</v>
      </c>
      <c r="C16" s="142"/>
      <c r="D16" s="142"/>
      <c r="G16" s="140"/>
      <c r="H16" s="135" t="s">
        <v>289</v>
      </c>
      <c r="I16">
        <f>SUM(C132,C140,C151,,C161,C171,C180,C187,C196)</f>
        <v>45</v>
      </c>
      <c r="J16" s="136">
        <f>I16/45</f>
        <v>1</v>
      </c>
      <c r="K16" t="str">
        <f>IF(I16&gt;40,"High",IF(I16&gt;31, "Medium","Low"))</f>
        <v>High</v>
      </c>
    </row>
    <row r="17" spans="1:11" ht="48" x14ac:dyDescent="0.2">
      <c r="A17" s="137" t="s">
        <v>290</v>
      </c>
      <c r="B17" s="138" t="s">
        <v>143</v>
      </c>
      <c r="G17" s="140"/>
      <c r="H17" s="141" t="s">
        <v>3</v>
      </c>
      <c r="I17">
        <f>C205</f>
        <v>4</v>
      </c>
      <c r="J17" s="136">
        <f>I17/4</f>
        <v>1</v>
      </c>
      <c r="K17" t="str">
        <f>IF(I17&gt;3,"High",IF(I17&gt;2, "Medium","Low"))</f>
        <v>High</v>
      </c>
    </row>
    <row r="18" spans="1:11" ht="32" x14ac:dyDescent="0.2">
      <c r="A18" s="137" t="s">
        <v>291</v>
      </c>
      <c r="B18" s="138" t="s">
        <v>143</v>
      </c>
      <c r="C18">
        <f>COUNTIF(B15:B18,"y")</f>
        <v>4</v>
      </c>
      <c r="G18" s="143"/>
      <c r="H18" s="144" t="s">
        <v>292</v>
      </c>
      <c r="I18" s="145">
        <f>C215</f>
        <v>7</v>
      </c>
      <c r="J18" s="146">
        <f>I18/7</f>
        <v>1</v>
      </c>
      <c r="K18" s="145" t="str">
        <f>IF(I18&gt;5,"High",IF(I18&gt;4, "Medium","Low"))</f>
        <v>High</v>
      </c>
    </row>
    <row r="19" spans="1:11" x14ac:dyDescent="0.2">
      <c r="B19" s="147"/>
      <c r="G19" s="143"/>
      <c r="H19" s="141" t="s">
        <v>293</v>
      </c>
      <c r="I19" s="148">
        <f>SUM(I14:I18)</f>
        <v>105</v>
      </c>
      <c r="J19" s="149">
        <f>I19/105</f>
        <v>1</v>
      </c>
      <c r="K19" s="148" t="str">
        <f>IF(I19&gt;94,"High",IF(I19&gt;73, "Medium","Low"))</f>
        <v>High</v>
      </c>
    </row>
    <row r="20" spans="1:11" ht="72" customHeight="1" thickBot="1" x14ac:dyDescent="0.25">
      <c r="A20" s="231" t="s">
        <v>294</v>
      </c>
      <c r="B20" s="231"/>
      <c r="C20" s="150"/>
      <c r="D20" s="150"/>
      <c r="E20" s="150"/>
      <c r="F20" s="150"/>
      <c r="G20" s="151" t="s">
        <v>295</v>
      </c>
      <c r="H20" s="152" t="s">
        <v>296</v>
      </c>
      <c r="I20" s="153">
        <f>I13+I19</f>
        <v>117</v>
      </c>
      <c r="J20" s="154">
        <f>I20/117</f>
        <v>1</v>
      </c>
      <c r="K20" s="153" t="str">
        <f>IF(I20&gt;104,"High",IF(I20&gt;81, "Medium","Low"))</f>
        <v>High</v>
      </c>
    </row>
    <row r="22" spans="1:11" x14ac:dyDescent="0.2">
      <c r="A22" s="155" t="s">
        <v>13</v>
      </c>
      <c r="B22" s="155" t="s">
        <v>14</v>
      </c>
    </row>
    <row r="23" spans="1:11" ht="64" x14ac:dyDescent="0.2">
      <c r="A23" s="156" t="s">
        <v>297</v>
      </c>
      <c r="B23" s="138" t="s">
        <v>143</v>
      </c>
    </row>
    <row r="24" spans="1:11" x14ac:dyDescent="0.2">
      <c r="A24" s="157" t="s">
        <v>298</v>
      </c>
      <c r="B24" s="138" t="s">
        <v>143</v>
      </c>
    </row>
    <row r="25" spans="1:11" ht="32" x14ac:dyDescent="0.2">
      <c r="A25" s="156" t="s">
        <v>299</v>
      </c>
      <c r="B25" s="138" t="s">
        <v>143</v>
      </c>
    </row>
    <row r="26" spans="1:11" ht="32" x14ac:dyDescent="0.2">
      <c r="A26" s="156" t="s">
        <v>300</v>
      </c>
      <c r="B26" s="138" t="s">
        <v>143</v>
      </c>
      <c r="C26">
        <f>COUNTIF(B23:B27,"y")</f>
        <v>4</v>
      </c>
    </row>
    <row r="27" spans="1:11" x14ac:dyDescent="0.2">
      <c r="A27" s="158"/>
      <c r="B27" s="159"/>
    </row>
    <row r="28" spans="1:11" ht="34.5" customHeight="1" x14ac:dyDescent="0.2">
      <c r="A28" s="231" t="s">
        <v>301</v>
      </c>
      <c r="B28" s="231"/>
    </row>
    <row r="30" spans="1:11" x14ac:dyDescent="0.2">
      <c r="A30" s="155" t="s">
        <v>13</v>
      </c>
      <c r="B30" s="155" t="s">
        <v>14</v>
      </c>
    </row>
    <row r="31" spans="1:11" ht="16" x14ac:dyDescent="0.2">
      <c r="A31" s="137" t="s">
        <v>302</v>
      </c>
      <c r="B31" s="138" t="s">
        <v>143</v>
      </c>
    </row>
    <row r="32" spans="1:11" ht="48" x14ac:dyDescent="0.2">
      <c r="A32" s="137" t="s">
        <v>303</v>
      </c>
      <c r="B32" s="138" t="s">
        <v>143</v>
      </c>
    </row>
    <row r="33" spans="1:4" ht="48" x14ac:dyDescent="0.2">
      <c r="A33" s="137" t="s">
        <v>304</v>
      </c>
      <c r="B33" s="138" t="s">
        <v>143</v>
      </c>
    </row>
    <row r="34" spans="1:4" ht="32" x14ac:dyDescent="0.2">
      <c r="A34" s="137" t="s">
        <v>305</v>
      </c>
      <c r="B34" s="138" t="s">
        <v>143</v>
      </c>
      <c r="C34">
        <f>COUNTIF(B31:B34,"y")</f>
        <v>4</v>
      </c>
    </row>
    <row r="36" spans="1:4" ht="60.75" customHeight="1" x14ac:dyDescent="0.2">
      <c r="A36" s="229" t="s">
        <v>306</v>
      </c>
      <c r="B36" s="229"/>
      <c r="C36" s="229"/>
      <c r="D36" s="160"/>
    </row>
    <row r="37" spans="1:4" ht="25.5" customHeight="1" x14ac:dyDescent="0.2">
      <c r="A37" s="232" t="s">
        <v>307</v>
      </c>
      <c r="B37" s="233"/>
      <c r="C37" s="233"/>
      <c r="D37" s="161"/>
    </row>
    <row r="38" spans="1:4" ht="25.5" customHeight="1" x14ac:dyDescent="0.2"/>
    <row r="39" spans="1:4" ht="63" customHeight="1" x14ac:dyDescent="0.2">
      <c r="A39" s="234" t="s">
        <v>308</v>
      </c>
      <c r="B39" s="234"/>
      <c r="C39" s="234"/>
      <c r="D39" s="161"/>
    </row>
    <row r="41" spans="1:4" x14ac:dyDescent="0.2">
      <c r="A41" s="155" t="s">
        <v>13</v>
      </c>
      <c r="B41" s="155" t="s">
        <v>14</v>
      </c>
    </row>
    <row r="42" spans="1:4" ht="32" x14ac:dyDescent="0.2">
      <c r="A42" s="137" t="s">
        <v>309</v>
      </c>
      <c r="B42" s="138" t="s">
        <v>143</v>
      </c>
    </row>
    <row r="43" spans="1:4" ht="80" x14ac:dyDescent="0.2">
      <c r="A43" s="137" t="s">
        <v>310</v>
      </c>
      <c r="B43" s="138" t="s">
        <v>143</v>
      </c>
    </row>
    <row r="44" spans="1:4" ht="64" x14ac:dyDescent="0.2">
      <c r="A44" s="156" t="s">
        <v>311</v>
      </c>
      <c r="B44" s="138" t="s">
        <v>143</v>
      </c>
    </row>
    <row r="45" spans="1:4" ht="48" x14ac:dyDescent="0.2">
      <c r="A45" s="137" t="s">
        <v>312</v>
      </c>
      <c r="B45" s="138" t="s">
        <v>143</v>
      </c>
    </row>
    <row r="46" spans="1:4" ht="32" x14ac:dyDescent="0.2">
      <c r="A46" s="162" t="s">
        <v>313</v>
      </c>
      <c r="B46" s="138" t="s">
        <v>143</v>
      </c>
    </row>
    <row r="47" spans="1:4" ht="48" x14ac:dyDescent="0.2">
      <c r="A47" s="162" t="s">
        <v>314</v>
      </c>
      <c r="B47" s="138" t="s">
        <v>143</v>
      </c>
    </row>
    <row r="48" spans="1:4" ht="112" x14ac:dyDescent="0.2">
      <c r="A48" s="163" t="s">
        <v>315</v>
      </c>
      <c r="B48" s="138" t="s">
        <v>143</v>
      </c>
    </row>
    <row r="49" spans="1:3" ht="64" x14ac:dyDescent="0.2">
      <c r="A49" s="162" t="s">
        <v>316</v>
      </c>
      <c r="B49" s="138" t="s">
        <v>143</v>
      </c>
    </row>
    <row r="50" spans="1:3" ht="64" x14ac:dyDescent="0.2">
      <c r="A50" s="162" t="s">
        <v>317</v>
      </c>
      <c r="B50" s="138" t="s">
        <v>143</v>
      </c>
    </row>
    <row r="51" spans="1:3" ht="48" x14ac:dyDescent="0.2">
      <c r="A51" s="162" t="s">
        <v>318</v>
      </c>
      <c r="B51" s="138" t="s">
        <v>143</v>
      </c>
    </row>
    <row r="52" spans="1:3" ht="112" x14ac:dyDescent="0.2">
      <c r="A52" s="162" t="s">
        <v>319</v>
      </c>
      <c r="B52" s="138" t="s">
        <v>143</v>
      </c>
      <c r="C52">
        <f>COUNTIF(B42:B52,"y")</f>
        <v>11</v>
      </c>
    </row>
    <row r="54" spans="1:3" ht="30" customHeight="1" x14ac:dyDescent="0.2">
      <c r="A54" s="235" t="s">
        <v>320</v>
      </c>
      <c r="B54" s="235"/>
    </row>
    <row r="56" spans="1:3" ht="19.5" customHeight="1" x14ac:dyDescent="0.2">
      <c r="A56" s="164" t="s">
        <v>13</v>
      </c>
      <c r="B56" s="164" t="s">
        <v>14</v>
      </c>
    </row>
    <row r="57" spans="1:3" ht="96" x14ac:dyDescent="0.2">
      <c r="A57" s="162" t="s">
        <v>321</v>
      </c>
      <c r="B57" s="138" t="s">
        <v>143</v>
      </c>
    </row>
    <row r="58" spans="1:3" ht="48" x14ac:dyDescent="0.2">
      <c r="A58" s="162" t="s">
        <v>322</v>
      </c>
      <c r="B58" s="138" t="s">
        <v>143</v>
      </c>
    </row>
    <row r="59" spans="1:3" ht="144" x14ac:dyDescent="0.2">
      <c r="A59" s="162" t="s">
        <v>323</v>
      </c>
      <c r="B59" s="138" t="s">
        <v>143</v>
      </c>
    </row>
    <row r="60" spans="1:3" ht="96" x14ac:dyDescent="0.2">
      <c r="A60" s="162" t="s">
        <v>324</v>
      </c>
      <c r="B60" s="138" t="s">
        <v>143</v>
      </c>
    </row>
    <row r="61" spans="1:3" ht="80" x14ac:dyDescent="0.2">
      <c r="A61" s="162" t="s">
        <v>325</v>
      </c>
      <c r="B61" s="138" t="s">
        <v>143</v>
      </c>
    </row>
    <row r="62" spans="1:3" ht="64" x14ac:dyDescent="0.2">
      <c r="A62" s="162" t="s">
        <v>326</v>
      </c>
      <c r="B62" s="138" t="s">
        <v>143</v>
      </c>
      <c r="C62">
        <f>COUNTIF(B57:B62,"y")</f>
        <v>6</v>
      </c>
    </row>
    <row r="64" spans="1:3" ht="45" customHeight="1" x14ac:dyDescent="0.2">
      <c r="A64" s="228" t="s">
        <v>327</v>
      </c>
      <c r="B64" s="228"/>
    </row>
    <row r="65" spans="1:3" x14ac:dyDescent="0.2">
      <c r="A65" s="165"/>
      <c r="B65" s="165"/>
    </row>
    <row r="66" spans="1:3" ht="23.25" customHeight="1" x14ac:dyDescent="0.2">
      <c r="A66" s="166" t="s">
        <v>13</v>
      </c>
      <c r="B66" s="166" t="s">
        <v>14</v>
      </c>
    </row>
    <row r="67" spans="1:3" ht="64" x14ac:dyDescent="0.2">
      <c r="A67" s="162" t="s">
        <v>328</v>
      </c>
      <c r="B67" s="138" t="s">
        <v>143</v>
      </c>
    </row>
    <row r="68" spans="1:3" ht="112" x14ac:dyDescent="0.2">
      <c r="A68" s="162" t="s">
        <v>329</v>
      </c>
      <c r="B68" s="138" t="s">
        <v>143</v>
      </c>
    </row>
    <row r="69" spans="1:3" ht="176" x14ac:dyDescent="0.2">
      <c r="A69" s="162" t="s">
        <v>330</v>
      </c>
      <c r="B69" s="138" t="s">
        <v>143</v>
      </c>
    </row>
    <row r="70" spans="1:3" ht="176" x14ac:dyDescent="0.2">
      <c r="A70" s="162" t="s">
        <v>331</v>
      </c>
      <c r="B70" s="138" t="s">
        <v>143</v>
      </c>
    </row>
    <row r="71" spans="1:3" ht="176" x14ac:dyDescent="0.2">
      <c r="A71" s="162" t="s">
        <v>332</v>
      </c>
      <c r="B71" s="138" t="s">
        <v>143</v>
      </c>
    </row>
    <row r="72" spans="1:3" ht="80" x14ac:dyDescent="0.2">
      <c r="A72" s="162" t="s">
        <v>333</v>
      </c>
      <c r="B72" s="138" t="s">
        <v>143</v>
      </c>
    </row>
    <row r="73" spans="1:3" ht="80" x14ac:dyDescent="0.2">
      <c r="A73" s="162" t="s">
        <v>334</v>
      </c>
      <c r="B73" s="138" t="s">
        <v>143</v>
      </c>
    </row>
    <row r="74" spans="1:3" ht="112" x14ac:dyDescent="0.2">
      <c r="A74" s="162" t="s">
        <v>335</v>
      </c>
      <c r="B74" s="138" t="s">
        <v>143</v>
      </c>
      <c r="C74">
        <f>COUNTIF(B67:B74,"y")</f>
        <v>8</v>
      </c>
    </row>
    <row r="76" spans="1:3" ht="75" customHeight="1" x14ac:dyDescent="0.2">
      <c r="A76" s="228" t="s">
        <v>336</v>
      </c>
      <c r="B76" s="228"/>
    </row>
    <row r="77" spans="1:3" ht="16" x14ac:dyDescent="0.2">
      <c r="A77" s="166" t="s">
        <v>13</v>
      </c>
      <c r="B77" s="167" t="s">
        <v>14</v>
      </c>
    </row>
    <row r="78" spans="1:3" ht="96" x14ac:dyDescent="0.2">
      <c r="A78" s="163" t="s">
        <v>337</v>
      </c>
      <c r="B78" s="138" t="s">
        <v>143</v>
      </c>
    </row>
    <row r="79" spans="1:3" ht="64" x14ac:dyDescent="0.2">
      <c r="A79" s="156" t="s">
        <v>338</v>
      </c>
      <c r="B79" s="138" t="s">
        <v>143</v>
      </c>
    </row>
    <row r="80" spans="1:3" ht="32" x14ac:dyDescent="0.2">
      <c r="A80" s="156" t="s">
        <v>339</v>
      </c>
      <c r="B80" s="138" t="s">
        <v>143</v>
      </c>
    </row>
    <row r="81" spans="1:3" ht="32" x14ac:dyDescent="0.2">
      <c r="A81" s="137" t="s">
        <v>340</v>
      </c>
      <c r="B81" s="138" t="s">
        <v>143</v>
      </c>
      <c r="C81">
        <f>COUNTIF(B78:B81,"y")</f>
        <v>4</v>
      </c>
    </row>
    <row r="82" spans="1:3" x14ac:dyDescent="0.2">
      <c r="A82" s="133"/>
      <c r="B82" s="133"/>
    </row>
    <row r="83" spans="1:3" x14ac:dyDescent="0.2">
      <c r="A83" s="237" t="s">
        <v>341</v>
      </c>
      <c r="B83" s="237"/>
    </row>
    <row r="84" spans="1:3" x14ac:dyDescent="0.2">
      <c r="A84" s="168"/>
      <c r="B84" s="168"/>
    </row>
    <row r="85" spans="1:3" ht="16" x14ac:dyDescent="0.2">
      <c r="A85" s="166" t="s">
        <v>13</v>
      </c>
      <c r="B85" s="166" t="s">
        <v>14</v>
      </c>
    </row>
    <row r="86" spans="1:3" x14ac:dyDescent="0.2">
      <c r="A86" s="169" t="s">
        <v>342</v>
      </c>
      <c r="B86" s="138" t="s">
        <v>143</v>
      </c>
    </row>
    <row r="87" spans="1:3" ht="32" x14ac:dyDescent="0.2">
      <c r="A87" s="137" t="s">
        <v>343</v>
      </c>
      <c r="B87" s="138" t="s">
        <v>143</v>
      </c>
    </row>
    <row r="88" spans="1:3" ht="32" x14ac:dyDescent="0.2">
      <c r="A88" s="137" t="s">
        <v>344</v>
      </c>
      <c r="B88" s="138" t="s">
        <v>143</v>
      </c>
    </row>
    <row r="89" spans="1:3" ht="48" x14ac:dyDescent="0.2">
      <c r="A89" s="137" t="s">
        <v>345</v>
      </c>
      <c r="B89" s="138" t="s">
        <v>143</v>
      </c>
    </row>
    <row r="90" spans="1:3" ht="48" x14ac:dyDescent="0.2">
      <c r="A90" s="137" t="s">
        <v>346</v>
      </c>
      <c r="B90" s="138" t="s">
        <v>143</v>
      </c>
    </row>
    <row r="91" spans="1:3" ht="32" x14ac:dyDescent="0.2">
      <c r="A91" s="137" t="s">
        <v>347</v>
      </c>
      <c r="B91" s="138" t="s">
        <v>143</v>
      </c>
      <c r="C91">
        <f>COUNTIF(B86:B91,"y")</f>
        <v>6</v>
      </c>
    </row>
    <row r="93" spans="1:3" ht="31" x14ac:dyDescent="0.35">
      <c r="A93" s="238" t="s">
        <v>1</v>
      </c>
      <c r="B93" s="239"/>
      <c r="C93" s="239"/>
    </row>
    <row r="95" spans="1:3" ht="45" customHeight="1" x14ac:dyDescent="0.2">
      <c r="A95" s="231" t="s">
        <v>348</v>
      </c>
      <c r="B95" s="231"/>
    </row>
    <row r="96" spans="1:3" x14ac:dyDescent="0.2">
      <c r="A96" s="170"/>
      <c r="B96" s="170"/>
    </row>
    <row r="97" spans="1:3" x14ac:dyDescent="0.2">
      <c r="A97" s="155" t="s">
        <v>13</v>
      </c>
      <c r="B97" s="155" t="s">
        <v>14</v>
      </c>
    </row>
    <row r="98" spans="1:3" ht="32" x14ac:dyDescent="0.2">
      <c r="A98" s="171" t="s">
        <v>349</v>
      </c>
      <c r="B98" s="138" t="s">
        <v>143</v>
      </c>
    </row>
    <row r="99" spans="1:3" ht="32" x14ac:dyDescent="0.2">
      <c r="A99" s="171" t="s">
        <v>350</v>
      </c>
      <c r="B99" s="138" t="s">
        <v>143</v>
      </c>
    </row>
    <row r="100" spans="1:3" ht="32" x14ac:dyDescent="0.2">
      <c r="A100" s="171" t="s">
        <v>351</v>
      </c>
      <c r="B100" s="138" t="s">
        <v>143</v>
      </c>
    </row>
    <row r="101" spans="1:3" ht="48" x14ac:dyDescent="0.2">
      <c r="A101" s="171" t="s">
        <v>352</v>
      </c>
      <c r="B101" s="138" t="s">
        <v>143</v>
      </c>
    </row>
    <row r="102" spans="1:3" ht="32" x14ac:dyDescent="0.2">
      <c r="A102" s="171" t="s">
        <v>353</v>
      </c>
      <c r="B102" s="138" t="s">
        <v>143</v>
      </c>
    </row>
    <row r="103" spans="1:3" ht="32" x14ac:dyDescent="0.2">
      <c r="A103" s="171" t="s">
        <v>354</v>
      </c>
      <c r="B103" s="138" t="s">
        <v>143</v>
      </c>
      <c r="C103">
        <f>COUNTIF(B98:B103,"y")</f>
        <v>6</v>
      </c>
    </row>
    <row r="105" spans="1:3" ht="60" customHeight="1" x14ac:dyDescent="0.2">
      <c r="A105" s="231" t="s">
        <v>355</v>
      </c>
      <c r="B105" s="231"/>
    </row>
    <row r="106" spans="1:3" x14ac:dyDescent="0.2">
      <c r="A106" s="170"/>
      <c r="B106" s="170"/>
    </row>
    <row r="107" spans="1:3" ht="16" x14ac:dyDescent="0.2">
      <c r="A107" s="172" t="s">
        <v>13</v>
      </c>
      <c r="B107" s="155" t="s">
        <v>14</v>
      </c>
    </row>
    <row r="108" spans="1:3" ht="32" x14ac:dyDescent="0.2">
      <c r="A108" s="137" t="s">
        <v>356</v>
      </c>
      <c r="B108" s="138" t="s">
        <v>143</v>
      </c>
    </row>
    <row r="109" spans="1:3" ht="32" x14ac:dyDescent="0.2">
      <c r="A109" s="137" t="s">
        <v>357</v>
      </c>
      <c r="B109" s="138" t="s">
        <v>143</v>
      </c>
    </row>
    <row r="110" spans="1:3" ht="32" x14ac:dyDescent="0.2">
      <c r="A110" s="137" t="s">
        <v>358</v>
      </c>
      <c r="B110" s="138" t="s">
        <v>143</v>
      </c>
    </row>
    <row r="111" spans="1:3" ht="48" x14ac:dyDescent="0.2">
      <c r="A111" s="137" t="s">
        <v>359</v>
      </c>
      <c r="B111" s="138" t="s">
        <v>143</v>
      </c>
      <c r="C111">
        <f>COUNTIF(B108:B111,"y")</f>
        <v>4</v>
      </c>
    </row>
    <row r="113" spans="1:3" ht="60" customHeight="1" x14ac:dyDescent="0.2">
      <c r="A113" s="231" t="s">
        <v>360</v>
      </c>
      <c r="B113" s="231"/>
    </row>
    <row r="114" spans="1:3" x14ac:dyDescent="0.2">
      <c r="A114" s="170"/>
      <c r="B114" s="170"/>
    </row>
    <row r="115" spans="1:3" ht="16" x14ac:dyDescent="0.2">
      <c r="A115" s="166" t="s">
        <v>13</v>
      </c>
      <c r="B115" s="166" t="s">
        <v>14</v>
      </c>
    </row>
    <row r="116" spans="1:3" ht="128" x14ac:dyDescent="0.2">
      <c r="A116" s="173" t="s">
        <v>361</v>
      </c>
      <c r="B116" s="138" t="s">
        <v>143</v>
      </c>
    </row>
    <row r="117" spans="1:3" ht="48" x14ac:dyDescent="0.2">
      <c r="A117" s="173" t="s">
        <v>362</v>
      </c>
      <c r="B117" s="138" t="s">
        <v>143</v>
      </c>
    </row>
    <row r="118" spans="1:3" ht="80" x14ac:dyDescent="0.2">
      <c r="A118" s="173" t="s">
        <v>363</v>
      </c>
      <c r="B118" s="138" t="s">
        <v>143</v>
      </c>
    </row>
    <row r="119" spans="1:3" ht="30" x14ac:dyDescent="0.2">
      <c r="A119" s="174" t="s">
        <v>364</v>
      </c>
      <c r="B119" s="138" t="s">
        <v>143</v>
      </c>
      <c r="C119">
        <f>COUNTIF(B116:B119,"y")</f>
        <v>4</v>
      </c>
    </row>
    <row r="120" spans="1:3" x14ac:dyDescent="0.2">
      <c r="A120" s="175"/>
      <c r="B120" s="175"/>
    </row>
    <row r="121" spans="1:3" ht="45" customHeight="1" x14ac:dyDescent="0.2">
      <c r="A121" s="240" t="s">
        <v>156</v>
      </c>
      <c r="B121" s="241"/>
      <c r="C121" s="241"/>
    </row>
    <row r="122" spans="1:3" x14ac:dyDescent="0.2">
      <c r="A122" s="175"/>
      <c r="B122" s="175"/>
    </row>
    <row r="123" spans="1:3" ht="28.5" customHeight="1" x14ac:dyDescent="0.2">
      <c r="A123" s="231" t="s">
        <v>365</v>
      </c>
      <c r="B123" s="231"/>
    </row>
    <row r="124" spans="1:3" ht="16" x14ac:dyDescent="0.2">
      <c r="A124" s="176" t="s">
        <v>13</v>
      </c>
      <c r="B124" s="155" t="s">
        <v>14</v>
      </c>
    </row>
    <row r="125" spans="1:3" ht="48" x14ac:dyDescent="0.2">
      <c r="A125" s="137" t="s">
        <v>366</v>
      </c>
      <c r="B125" s="138" t="s">
        <v>143</v>
      </c>
    </row>
    <row r="126" spans="1:3" ht="48" x14ac:dyDescent="0.2">
      <c r="A126" s="137" t="s">
        <v>367</v>
      </c>
      <c r="B126" s="138" t="s">
        <v>143</v>
      </c>
    </row>
    <row r="127" spans="1:3" ht="64" x14ac:dyDescent="0.2">
      <c r="A127" s="137" t="s">
        <v>368</v>
      </c>
      <c r="B127" s="138" t="s">
        <v>143</v>
      </c>
    </row>
    <row r="128" spans="1:3" ht="32" x14ac:dyDescent="0.2">
      <c r="A128" s="137" t="s">
        <v>369</v>
      </c>
      <c r="B128" s="138" t="s">
        <v>143</v>
      </c>
    </row>
    <row r="129" spans="1:3" ht="64" x14ac:dyDescent="0.2">
      <c r="A129" s="137" t="s">
        <v>370</v>
      </c>
      <c r="B129" s="138" t="s">
        <v>143</v>
      </c>
    </row>
    <row r="130" spans="1:3" ht="16" x14ac:dyDescent="0.2">
      <c r="A130" s="137" t="s">
        <v>371</v>
      </c>
      <c r="B130" s="138" t="s">
        <v>143</v>
      </c>
    </row>
    <row r="131" spans="1:3" ht="80" x14ac:dyDescent="0.2">
      <c r="A131" s="137" t="s">
        <v>372</v>
      </c>
      <c r="B131" s="138" t="s">
        <v>143</v>
      </c>
    </row>
    <row r="132" spans="1:3" ht="64" x14ac:dyDescent="0.2">
      <c r="A132" s="137" t="s">
        <v>373</v>
      </c>
      <c r="B132" s="138" t="s">
        <v>143</v>
      </c>
      <c r="C132">
        <f>COUNTIF(B125:B132,"y")</f>
        <v>8</v>
      </c>
    </row>
    <row r="134" spans="1:3" ht="30" customHeight="1" x14ac:dyDescent="0.2">
      <c r="A134" s="236" t="s">
        <v>374</v>
      </c>
      <c r="B134" s="236"/>
    </row>
    <row r="135" spans="1:3" x14ac:dyDescent="0.2">
      <c r="A135" s="177"/>
      <c r="B135" s="177"/>
    </row>
    <row r="136" spans="1:3" ht="16" x14ac:dyDescent="0.2">
      <c r="A136" s="166" t="s">
        <v>13</v>
      </c>
      <c r="B136" s="166" t="s">
        <v>14</v>
      </c>
    </row>
    <row r="137" spans="1:3" ht="48" x14ac:dyDescent="0.2">
      <c r="A137" s="137" t="s">
        <v>375</v>
      </c>
      <c r="B137" s="138" t="s">
        <v>143</v>
      </c>
    </row>
    <row r="138" spans="1:3" ht="80" x14ac:dyDescent="0.2">
      <c r="A138" s="137" t="s">
        <v>376</v>
      </c>
      <c r="B138" s="138" t="s">
        <v>143</v>
      </c>
    </row>
    <row r="139" spans="1:3" ht="32" x14ac:dyDescent="0.2">
      <c r="A139" s="137" t="s">
        <v>377</v>
      </c>
      <c r="B139" s="138" t="s">
        <v>143</v>
      </c>
    </row>
    <row r="140" spans="1:3" ht="96" x14ac:dyDescent="0.2">
      <c r="A140" s="156" t="s">
        <v>378</v>
      </c>
      <c r="B140" s="138" t="s">
        <v>143</v>
      </c>
      <c r="C140">
        <f>COUNTIF(B137:B140,"y")</f>
        <v>4</v>
      </c>
    </row>
    <row r="142" spans="1:3" ht="45" customHeight="1" x14ac:dyDescent="0.2">
      <c r="A142" s="236" t="s">
        <v>379</v>
      </c>
      <c r="B142" s="236"/>
    </row>
    <row r="143" spans="1:3" x14ac:dyDescent="0.2">
      <c r="A143" s="155" t="s">
        <v>13</v>
      </c>
      <c r="B143" s="155" t="s">
        <v>14</v>
      </c>
    </row>
    <row r="144" spans="1:3" ht="32" x14ac:dyDescent="0.2">
      <c r="A144" s="156" t="s">
        <v>380</v>
      </c>
      <c r="B144" s="138" t="s">
        <v>143</v>
      </c>
    </row>
    <row r="145" spans="1:3" ht="16" x14ac:dyDescent="0.2">
      <c r="A145" s="156" t="s">
        <v>381</v>
      </c>
      <c r="B145" s="138" t="s">
        <v>143</v>
      </c>
    </row>
    <row r="146" spans="1:3" ht="48" x14ac:dyDescent="0.2">
      <c r="A146" s="156" t="s">
        <v>382</v>
      </c>
      <c r="B146" s="138" t="s">
        <v>143</v>
      </c>
    </row>
    <row r="147" spans="1:3" ht="48" x14ac:dyDescent="0.2">
      <c r="A147" s="156" t="s">
        <v>383</v>
      </c>
      <c r="B147" s="138" t="s">
        <v>143</v>
      </c>
    </row>
    <row r="148" spans="1:3" ht="48" x14ac:dyDescent="0.2">
      <c r="A148" s="156" t="s">
        <v>384</v>
      </c>
      <c r="B148" s="138" t="s">
        <v>143</v>
      </c>
    </row>
    <row r="149" spans="1:3" ht="32" x14ac:dyDescent="0.2">
      <c r="A149" s="156" t="s">
        <v>385</v>
      </c>
      <c r="B149" s="138" t="s">
        <v>143</v>
      </c>
    </row>
    <row r="150" spans="1:3" ht="112" x14ac:dyDescent="0.2">
      <c r="A150" s="156" t="s">
        <v>386</v>
      </c>
      <c r="B150" s="138" t="s">
        <v>143</v>
      </c>
    </row>
    <row r="151" spans="1:3" ht="80" x14ac:dyDescent="0.2">
      <c r="A151" s="156" t="s">
        <v>387</v>
      </c>
      <c r="B151" s="138" t="s">
        <v>143</v>
      </c>
      <c r="C151">
        <f>COUNTIF(B144:B151,"y")</f>
        <v>8</v>
      </c>
    </row>
    <row r="152" spans="1:3" x14ac:dyDescent="0.2">
      <c r="A152" s="142"/>
    </row>
    <row r="153" spans="1:3" ht="45" customHeight="1" x14ac:dyDescent="0.2">
      <c r="A153" s="231" t="s">
        <v>388</v>
      </c>
      <c r="B153" s="231"/>
    </row>
    <row r="154" spans="1:3" x14ac:dyDescent="0.2">
      <c r="A154" s="170"/>
      <c r="B154" s="170"/>
    </row>
    <row r="155" spans="1:3" x14ac:dyDescent="0.2">
      <c r="A155" s="178" t="s">
        <v>13</v>
      </c>
      <c r="B155" s="178" t="s">
        <v>14</v>
      </c>
    </row>
    <row r="156" spans="1:3" ht="32" x14ac:dyDescent="0.2">
      <c r="A156" s="156" t="s">
        <v>389</v>
      </c>
      <c r="B156" s="138" t="s">
        <v>143</v>
      </c>
    </row>
    <row r="157" spans="1:3" ht="32" x14ac:dyDescent="0.2">
      <c r="A157" s="156" t="s">
        <v>390</v>
      </c>
      <c r="B157" s="138" t="s">
        <v>143</v>
      </c>
    </row>
    <row r="158" spans="1:3" ht="32" x14ac:dyDescent="0.2">
      <c r="A158" s="156" t="s">
        <v>391</v>
      </c>
      <c r="B158" s="138" t="s">
        <v>143</v>
      </c>
    </row>
    <row r="159" spans="1:3" ht="80" x14ac:dyDescent="0.2">
      <c r="A159" s="156" t="s">
        <v>392</v>
      </c>
      <c r="B159" s="138" t="s">
        <v>143</v>
      </c>
    </row>
    <row r="160" spans="1:3" ht="48" x14ac:dyDescent="0.2">
      <c r="A160" s="156" t="s">
        <v>393</v>
      </c>
      <c r="B160" s="138" t="s">
        <v>143</v>
      </c>
    </row>
    <row r="161" spans="1:3" ht="32" x14ac:dyDescent="0.2">
      <c r="A161" s="156" t="s">
        <v>394</v>
      </c>
      <c r="B161" s="138" t="s">
        <v>143</v>
      </c>
      <c r="C161">
        <f>COUNTIF(B156:B161,"y")</f>
        <v>6</v>
      </c>
    </row>
    <row r="163" spans="1:3" ht="60" customHeight="1" x14ac:dyDescent="0.2">
      <c r="A163" s="231" t="s">
        <v>395</v>
      </c>
      <c r="B163" s="231"/>
    </row>
    <row r="164" spans="1:3" x14ac:dyDescent="0.2">
      <c r="A164" s="170"/>
      <c r="B164" s="170"/>
    </row>
    <row r="165" spans="1:3" x14ac:dyDescent="0.2">
      <c r="A165" s="178" t="s">
        <v>13</v>
      </c>
      <c r="B165" s="178" t="s">
        <v>14</v>
      </c>
    </row>
    <row r="166" spans="1:3" ht="32" x14ac:dyDescent="0.2">
      <c r="A166" s="156" t="s">
        <v>396</v>
      </c>
      <c r="B166" s="138" t="s">
        <v>143</v>
      </c>
    </row>
    <row r="167" spans="1:3" ht="16" x14ac:dyDescent="0.2">
      <c r="A167" s="156" t="s">
        <v>201</v>
      </c>
      <c r="B167" s="138" t="s">
        <v>143</v>
      </c>
    </row>
    <row r="168" spans="1:3" ht="16" x14ac:dyDescent="0.2">
      <c r="A168" s="156" t="s">
        <v>202</v>
      </c>
      <c r="B168" s="138" t="s">
        <v>143</v>
      </c>
    </row>
    <row r="169" spans="1:3" ht="48" x14ac:dyDescent="0.2">
      <c r="A169" s="156" t="s">
        <v>397</v>
      </c>
      <c r="B169" s="138" t="s">
        <v>143</v>
      </c>
    </row>
    <row r="170" spans="1:3" ht="32" x14ac:dyDescent="0.2">
      <c r="A170" s="156" t="s">
        <v>398</v>
      </c>
      <c r="B170" s="138" t="s">
        <v>143</v>
      </c>
    </row>
    <row r="171" spans="1:3" ht="32" x14ac:dyDescent="0.2">
      <c r="A171" s="156" t="s">
        <v>399</v>
      </c>
      <c r="B171" s="138" t="s">
        <v>143</v>
      </c>
      <c r="C171">
        <f>COUNTIF(B166:B171,"y")</f>
        <v>6</v>
      </c>
    </row>
    <row r="173" spans="1:3" ht="60" customHeight="1" x14ac:dyDescent="0.2">
      <c r="A173" s="236" t="s">
        <v>400</v>
      </c>
      <c r="B173" s="236"/>
    </row>
    <row r="174" spans="1:3" x14ac:dyDescent="0.2">
      <c r="A174" s="177"/>
      <c r="B174" s="177"/>
    </row>
    <row r="175" spans="1:3" ht="16" x14ac:dyDescent="0.2">
      <c r="A175" s="166" t="s">
        <v>13</v>
      </c>
      <c r="B175" s="155" t="s">
        <v>14</v>
      </c>
    </row>
    <row r="176" spans="1:3" ht="64" x14ac:dyDescent="0.2">
      <c r="A176" s="156" t="s">
        <v>401</v>
      </c>
      <c r="B176" s="138" t="s">
        <v>143</v>
      </c>
    </row>
    <row r="177" spans="1:3" ht="32" x14ac:dyDescent="0.2">
      <c r="A177" s="137" t="s">
        <v>402</v>
      </c>
      <c r="B177" s="138" t="s">
        <v>143</v>
      </c>
    </row>
    <row r="178" spans="1:3" ht="96" x14ac:dyDescent="0.2">
      <c r="A178" s="137" t="s">
        <v>403</v>
      </c>
      <c r="B178" s="138" t="s">
        <v>143</v>
      </c>
    </row>
    <row r="179" spans="1:3" ht="64" x14ac:dyDescent="0.2">
      <c r="A179" s="137" t="s">
        <v>404</v>
      </c>
      <c r="B179" s="138" t="s">
        <v>143</v>
      </c>
    </row>
    <row r="180" spans="1:3" ht="64" x14ac:dyDescent="0.2">
      <c r="A180" s="137" t="s">
        <v>405</v>
      </c>
      <c r="B180" s="138" t="s">
        <v>143</v>
      </c>
      <c r="C180">
        <f>COUNTIF(B176:B180,"y")</f>
        <v>5</v>
      </c>
    </row>
    <row r="182" spans="1:3" ht="60" customHeight="1" x14ac:dyDescent="0.2">
      <c r="A182" s="231" t="s">
        <v>406</v>
      </c>
      <c r="B182" s="231"/>
    </row>
    <row r="183" spans="1:3" x14ac:dyDescent="0.2">
      <c r="A183" s="170"/>
      <c r="B183" s="170"/>
    </row>
    <row r="184" spans="1:3" ht="16" x14ac:dyDescent="0.2">
      <c r="A184" s="172" t="s">
        <v>13</v>
      </c>
      <c r="B184" s="179" t="s">
        <v>14</v>
      </c>
    </row>
    <row r="185" spans="1:3" ht="64" x14ac:dyDescent="0.2">
      <c r="A185" s="137" t="s">
        <v>407</v>
      </c>
      <c r="B185" s="138" t="s">
        <v>143</v>
      </c>
    </row>
    <row r="186" spans="1:3" ht="48" x14ac:dyDescent="0.2">
      <c r="A186" s="156" t="s">
        <v>408</v>
      </c>
      <c r="B186" s="138" t="s">
        <v>143</v>
      </c>
    </row>
    <row r="187" spans="1:3" ht="80" x14ac:dyDescent="0.2">
      <c r="A187" s="137" t="s">
        <v>409</v>
      </c>
      <c r="B187" s="138" t="s">
        <v>143</v>
      </c>
      <c r="C187">
        <f>COUNTIF(B185:B187,"y")</f>
        <v>3</v>
      </c>
    </row>
    <row r="189" spans="1:3" ht="60" customHeight="1" x14ac:dyDescent="0.2">
      <c r="A189" s="231" t="s">
        <v>410</v>
      </c>
      <c r="B189" s="231"/>
    </row>
    <row r="190" spans="1:3" x14ac:dyDescent="0.2">
      <c r="A190" s="170"/>
      <c r="B190" s="170"/>
    </row>
    <row r="191" spans="1:3" ht="16" x14ac:dyDescent="0.2">
      <c r="A191" s="172" t="s">
        <v>13</v>
      </c>
      <c r="B191" s="179" t="s">
        <v>14</v>
      </c>
    </row>
    <row r="192" spans="1:3" ht="48" x14ac:dyDescent="0.2">
      <c r="A192" s="137" t="s">
        <v>411</v>
      </c>
      <c r="B192" s="138" t="s">
        <v>143</v>
      </c>
    </row>
    <row r="193" spans="1:3" ht="32" x14ac:dyDescent="0.2">
      <c r="A193" s="137" t="s">
        <v>412</v>
      </c>
      <c r="B193" s="138" t="s">
        <v>143</v>
      </c>
    </row>
    <row r="194" spans="1:3" ht="48" x14ac:dyDescent="0.2">
      <c r="A194" s="137" t="s">
        <v>413</v>
      </c>
      <c r="B194" s="138" t="s">
        <v>143</v>
      </c>
    </row>
    <row r="195" spans="1:3" ht="32" x14ac:dyDescent="0.2">
      <c r="A195" s="137" t="s">
        <v>414</v>
      </c>
      <c r="B195" s="138" t="s">
        <v>143</v>
      </c>
    </row>
    <row r="196" spans="1:3" ht="64" x14ac:dyDescent="0.2">
      <c r="A196" s="137" t="s">
        <v>415</v>
      </c>
      <c r="B196" s="138" t="s">
        <v>143</v>
      </c>
      <c r="C196">
        <f>COUNTIF(B192:B196,"y")</f>
        <v>5</v>
      </c>
    </row>
    <row r="198" spans="1:3" ht="57" customHeight="1" x14ac:dyDescent="0.2">
      <c r="A198" s="242" t="s">
        <v>3</v>
      </c>
      <c r="B198" s="242"/>
      <c r="C198" s="242"/>
    </row>
    <row r="200" spans="1:3" ht="60" customHeight="1" x14ac:dyDescent="0.2">
      <c r="A200" s="231" t="s">
        <v>416</v>
      </c>
      <c r="B200" s="231"/>
    </row>
    <row r="201" spans="1:3" ht="16" x14ac:dyDescent="0.2">
      <c r="A201" s="172" t="s">
        <v>13</v>
      </c>
      <c r="B201" s="179" t="s">
        <v>14</v>
      </c>
    </row>
    <row r="202" spans="1:3" ht="16" x14ac:dyDescent="0.2">
      <c r="A202" s="137" t="s">
        <v>417</v>
      </c>
      <c r="B202" s="138" t="s">
        <v>143</v>
      </c>
    </row>
    <row r="203" spans="1:3" ht="80" x14ac:dyDescent="0.2">
      <c r="A203" s="137" t="s">
        <v>418</v>
      </c>
      <c r="B203" s="138" t="s">
        <v>143</v>
      </c>
    </row>
    <row r="204" spans="1:3" ht="64" x14ac:dyDescent="0.2">
      <c r="A204" s="137" t="s">
        <v>419</v>
      </c>
      <c r="B204" s="138" t="s">
        <v>143</v>
      </c>
    </row>
    <row r="205" spans="1:3" ht="32" x14ac:dyDescent="0.2">
      <c r="A205" s="137" t="s">
        <v>420</v>
      </c>
      <c r="B205" s="138" t="s">
        <v>143</v>
      </c>
      <c r="C205">
        <f>COUNTIF(B202:B205,"y")</f>
        <v>4</v>
      </c>
    </row>
    <row r="207" spans="1:3" ht="90" customHeight="1" x14ac:dyDescent="0.2">
      <c r="A207" s="231" t="s">
        <v>421</v>
      </c>
      <c r="B207" s="231"/>
    </row>
    <row r="208" spans="1:3" ht="16" x14ac:dyDescent="0.2">
      <c r="A208" s="172" t="s">
        <v>13</v>
      </c>
      <c r="B208" s="179" t="s">
        <v>14</v>
      </c>
    </row>
    <row r="209" spans="1:3" ht="32" x14ac:dyDescent="0.2">
      <c r="A209" s="137" t="s">
        <v>422</v>
      </c>
      <c r="B209" s="138" t="s">
        <v>143</v>
      </c>
    </row>
    <row r="210" spans="1:3" ht="16" x14ac:dyDescent="0.2">
      <c r="A210" s="137" t="s">
        <v>423</v>
      </c>
      <c r="B210" s="138" t="s">
        <v>143</v>
      </c>
    </row>
    <row r="211" spans="1:3" ht="32" x14ac:dyDescent="0.2">
      <c r="A211" s="137" t="s">
        <v>424</v>
      </c>
      <c r="B211" s="138" t="s">
        <v>143</v>
      </c>
    </row>
    <row r="212" spans="1:3" ht="48" x14ac:dyDescent="0.2">
      <c r="A212" s="137" t="s">
        <v>248</v>
      </c>
      <c r="B212" s="138" t="s">
        <v>143</v>
      </c>
    </row>
    <row r="213" spans="1:3" ht="32" x14ac:dyDescent="0.2">
      <c r="A213" s="137" t="s">
        <v>425</v>
      </c>
      <c r="B213" s="138" t="s">
        <v>143</v>
      </c>
    </row>
    <row r="214" spans="1:3" ht="32" x14ac:dyDescent="0.2">
      <c r="A214" s="137" t="s">
        <v>426</v>
      </c>
      <c r="B214" s="138" t="s">
        <v>143</v>
      </c>
    </row>
    <row r="215" spans="1:3" ht="48" x14ac:dyDescent="0.2">
      <c r="A215" s="137" t="s">
        <v>427</v>
      </c>
      <c r="B215" s="138" t="s">
        <v>143</v>
      </c>
      <c r="C215">
        <f>COUNTIF(B209:B215,"y")</f>
        <v>7</v>
      </c>
    </row>
  </sheetData>
  <sheetProtection algorithmName="SHA-512" hashValue="Hcj7fvx1xzZwotVGnVYhIsvehb57rwVvCcE7m6W/usz6s+KDgCyXMPkNAeiUTqdiu7/aCIWbCLwI9zyBz8fNKQ==" saltValue="Q1FtQIOi8JO41s5IDoCaHQ==" spinCount="100000" sheet="1" objects="1" scenarios="1" selectLockedCells="1"/>
  <mergeCells count="35">
    <mergeCell ref="A182:B182"/>
    <mergeCell ref="A189:B189"/>
    <mergeCell ref="A198:C198"/>
    <mergeCell ref="A200:B200"/>
    <mergeCell ref="A207:B207"/>
    <mergeCell ref="A173:B173"/>
    <mergeCell ref="A83:B83"/>
    <mergeCell ref="A93:C93"/>
    <mergeCell ref="A95:B95"/>
    <mergeCell ref="A105:B105"/>
    <mergeCell ref="A113:B113"/>
    <mergeCell ref="A121:C121"/>
    <mergeCell ref="A123:B123"/>
    <mergeCell ref="A134:B134"/>
    <mergeCell ref="A142:B142"/>
    <mergeCell ref="A153:B153"/>
    <mergeCell ref="A163:B163"/>
    <mergeCell ref="A76:B76"/>
    <mergeCell ref="B7:C7"/>
    <mergeCell ref="A9:C9"/>
    <mergeCell ref="A10:C10"/>
    <mergeCell ref="A12:B12"/>
    <mergeCell ref="A20:B20"/>
    <mergeCell ref="A28:B28"/>
    <mergeCell ref="A36:C36"/>
    <mergeCell ref="A37:C37"/>
    <mergeCell ref="A39:C39"/>
    <mergeCell ref="A54:B54"/>
    <mergeCell ref="A64:B64"/>
    <mergeCell ref="B6:C6"/>
    <mergeCell ref="I1:J1"/>
    <mergeCell ref="A2:C2"/>
    <mergeCell ref="B3:C3"/>
    <mergeCell ref="B4:C4"/>
    <mergeCell ref="B5:C5"/>
  </mergeCells>
  <dataValidations count="1">
    <dataValidation type="list" allowBlank="1" showInputMessage="1" showErrorMessage="1" sqref="B15:B18 B23:B26 B31:B34 B42:B52 B57:B62 B67:B74 B78:B81 B86:B91 B98:B103 B108:B111 B116:B119 B125:B132 B137:B140 B144:B151 B156:B161 B166:B171 B176:B180 B185:B187 B192:B196 B202:B205 B209:B215" xr:uid="{00000000-0002-0000-1300-000000000000}">
      <formula1>"y,n"</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X315"/>
  <sheetViews>
    <sheetView zoomScaleNormal="100" workbookViewId="0">
      <selection activeCell="B17" sqref="B17"/>
    </sheetView>
  </sheetViews>
  <sheetFormatPr baseColWidth="10" defaultColWidth="9.1640625" defaultRowHeight="15" x14ac:dyDescent="0.2"/>
  <cols>
    <col min="1" max="1" width="35" style="3" bestFit="1" customWidth="1"/>
    <col min="2" max="2" width="21.5" style="3" customWidth="1"/>
    <col min="3" max="5" width="9.1640625" style="3"/>
    <col min="6" max="6" width="20.5" style="3" bestFit="1" customWidth="1"/>
    <col min="7" max="7" width="10.5" style="3" customWidth="1"/>
    <col min="8" max="8" width="9.1640625" style="3"/>
    <col min="9" max="10" width="12.83203125" style="3" customWidth="1"/>
    <col min="11" max="16384" width="9.1640625" style="3"/>
  </cols>
  <sheetData>
    <row r="1" spans="1:24" ht="25.5" customHeight="1" x14ac:dyDescent="0.25">
      <c r="A1" s="181" t="s">
        <v>7</v>
      </c>
      <c r="B1" s="181"/>
      <c r="C1" s="181"/>
    </row>
    <row r="2" spans="1:24" ht="15" customHeight="1" x14ac:dyDescent="0.2">
      <c r="A2" s="182" t="s">
        <v>8</v>
      </c>
      <c r="B2" s="182"/>
      <c r="C2" s="182"/>
    </row>
    <row r="3" spans="1:24" x14ac:dyDescent="0.2">
      <c r="A3" s="64"/>
      <c r="B3" s="64"/>
      <c r="C3" s="64"/>
    </row>
    <row r="4" spans="1:24" ht="16" x14ac:dyDescent="0.2">
      <c r="A4" s="54" t="s">
        <v>9</v>
      </c>
      <c r="B4" s="65">
        <v>43802</v>
      </c>
      <c r="C4" s="52"/>
      <c r="M4" s="42"/>
      <c r="O4" s="42"/>
      <c r="T4" s="42"/>
      <c r="U4" s="42"/>
    </row>
    <row r="5" spans="1:24" s="15" customFormat="1" ht="33" thickBot="1" x14ac:dyDescent="0.25">
      <c r="A5" s="55" t="s">
        <v>136</v>
      </c>
      <c r="B5" s="66">
        <v>43800</v>
      </c>
      <c r="C5" s="51"/>
      <c r="D5" s="46"/>
      <c r="E5" s="47"/>
      <c r="F5" s="67" t="s">
        <v>144</v>
      </c>
      <c r="G5" s="67" t="s">
        <v>145</v>
      </c>
      <c r="H5" s="59" t="s">
        <v>146</v>
      </c>
      <c r="I5" s="68" t="s">
        <v>147</v>
      </c>
      <c r="J5" s="47"/>
      <c r="K5" s="47"/>
      <c r="L5" s="46"/>
      <c r="M5" s="46"/>
      <c r="N5" s="47"/>
      <c r="O5" s="47"/>
      <c r="P5" s="49"/>
      <c r="Q5" s="49"/>
      <c r="R5" s="49"/>
      <c r="S5" s="47"/>
      <c r="T5" s="50"/>
      <c r="U5" s="44"/>
      <c r="V5" s="49"/>
      <c r="W5" s="49"/>
      <c r="X5" s="48"/>
    </row>
    <row r="6" spans="1:24" x14ac:dyDescent="0.2">
      <c r="A6" s="8" t="s">
        <v>137</v>
      </c>
      <c r="B6" s="69"/>
      <c r="C6" s="53"/>
      <c r="E6" s="43"/>
      <c r="F6" s="3">
        <v>1</v>
      </c>
      <c r="G6" s="4">
        <f>COUNTIF(B15:B28,"y")/COUNTA(B15:B28)</f>
        <v>0.7857142857142857</v>
      </c>
      <c r="H6" s="3">
        <f>IF(G6&gt;=75%,3,IF(G6&gt;=50%,2,IF(G6&gt;0,1,0)))</f>
        <v>3</v>
      </c>
      <c r="I6" s="3" t="str">
        <f>IF(G6&gt;=75%,"Strong",IF(G6&gt;=50%,"Moderate",IF(G6&gt;0,"Weak","None")))</f>
        <v>Strong</v>
      </c>
      <c r="K6" s="43"/>
      <c r="L6" s="43"/>
      <c r="M6" s="43"/>
      <c r="P6" s="43"/>
      <c r="Q6" s="43"/>
      <c r="R6" s="43"/>
      <c r="T6" s="43"/>
      <c r="U6" s="43"/>
      <c r="V6" s="43"/>
      <c r="W6" s="43"/>
      <c r="X6" s="43"/>
    </row>
    <row r="7" spans="1:24" x14ac:dyDescent="0.2">
      <c r="A7" s="41" t="s">
        <v>138</v>
      </c>
      <c r="B7" s="70" t="s">
        <v>148</v>
      </c>
      <c r="C7" s="71"/>
      <c r="D7" s="44"/>
      <c r="E7" s="42"/>
      <c r="F7" s="3">
        <v>2</v>
      </c>
      <c r="G7" s="4">
        <f>COUNTIF(B33:B37,"y")/COUNTA(B33:B37)</f>
        <v>1</v>
      </c>
      <c r="H7" s="3">
        <f t="shared" ref="H7:H9" si="0">IF(G7&gt;=75%,3,IF(G7&gt;=50%,2,IF(G7&gt;0,1,0)))</f>
        <v>3</v>
      </c>
      <c r="I7" s="3" t="str">
        <f t="shared" ref="I7:I17" si="1">IF(G7&gt;=75%,"Strong",IF(G7&gt;=50%,"Moderate",IF(G7&gt;0,"Weak","None")))</f>
        <v>Strong</v>
      </c>
    </row>
    <row r="8" spans="1:24" ht="16" thickBot="1" x14ac:dyDescent="0.25">
      <c r="A8" s="56" t="s">
        <v>139</v>
      </c>
      <c r="B8" s="72" t="s">
        <v>149</v>
      </c>
      <c r="C8" s="45"/>
      <c r="F8" s="3">
        <v>3</v>
      </c>
      <c r="G8" s="4">
        <f>COUNTIF(B42:B46,"y")/COUNTA(B42:B46)</f>
        <v>1</v>
      </c>
      <c r="H8" s="3">
        <f t="shared" si="0"/>
        <v>3</v>
      </c>
      <c r="I8" s="3" t="str">
        <f t="shared" si="1"/>
        <v>Strong</v>
      </c>
    </row>
    <row r="9" spans="1:24" ht="21" customHeight="1" thickBot="1" x14ac:dyDescent="0.25">
      <c r="A9" s="183" t="s">
        <v>10</v>
      </c>
      <c r="B9" s="184"/>
      <c r="C9" s="185"/>
      <c r="F9" s="5">
        <v>4</v>
      </c>
      <c r="G9" s="73">
        <f>COUNTIF(B51:B58,"y")/COUNTA(B51:B58)</f>
        <v>0.625</v>
      </c>
      <c r="H9" s="5">
        <f t="shared" si="0"/>
        <v>2</v>
      </c>
      <c r="I9" s="5" t="str">
        <f t="shared" si="1"/>
        <v>Moderate</v>
      </c>
    </row>
    <row r="10" spans="1:24" ht="24" thickBot="1" x14ac:dyDescent="0.3">
      <c r="A10" s="186" t="s">
        <v>11</v>
      </c>
      <c r="B10" s="187"/>
      <c r="C10" s="188"/>
      <c r="F10" s="74" t="s">
        <v>144</v>
      </c>
      <c r="G10" s="75" t="s">
        <v>4</v>
      </c>
      <c r="H10" s="76">
        <f>SUM(H6:H9)</f>
        <v>11</v>
      </c>
      <c r="J10" s="77"/>
      <c r="K10" s="77"/>
      <c r="L10" s="77" t="s">
        <v>150</v>
      </c>
    </row>
    <row r="11" spans="1:24" ht="33" thickBot="1" x14ac:dyDescent="0.25">
      <c r="A11" s="7"/>
      <c r="B11" s="9"/>
      <c r="C11" s="9"/>
      <c r="F11" s="78" t="s">
        <v>0</v>
      </c>
      <c r="J11" s="79" t="s">
        <v>5</v>
      </c>
      <c r="K11" s="80">
        <f>H10/12</f>
        <v>0.91666666666666663</v>
      </c>
      <c r="L11" s="75" t="str">
        <f>IF(K11&gt;69%,"Strong",IF(K11&gt;49%,"Moderate",IF(K11&gt;0,"Weak","No Fidelity")))</f>
        <v>Strong</v>
      </c>
    </row>
    <row r="12" spans="1:24" ht="33" thickBot="1" x14ac:dyDescent="0.25">
      <c r="A12" s="180" t="s">
        <v>12</v>
      </c>
      <c r="B12" s="189"/>
      <c r="C12" s="189"/>
      <c r="F12" s="81" t="s">
        <v>151</v>
      </c>
      <c r="G12" s="67" t="s">
        <v>145</v>
      </c>
      <c r="H12" s="59" t="s">
        <v>146</v>
      </c>
      <c r="I12" s="68" t="s">
        <v>147</v>
      </c>
      <c r="J12" s="79" t="s">
        <v>6</v>
      </c>
      <c r="K12" s="82">
        <f>H40/84</f>
        <v>0.97619047619047616</v>
      </c>
      <c r="L12" s="75" t="str">
        <f t="shared" ref="L12:L13" si="2">IF(K12&gt;69%,"Strong",IF(K12&gt;49%,"Moderate",IF(K12&gt;0,"Weak","No Fidelity")))</f>
        <v>Strong</v>
      </c>
    </row>
    <row r="13" spans="1:24" ht="32" x14ac:dyDescent="0.2">
      <c r="A13" s="10"/>
      <c r="B13" s="9"/>
      <c r="C13" s="9"/>
      <c r="F13" s="3">
        <v>1</v>
      </c>
      <c r="G13" s="4">
        <f>COUNTIF(B67:B79,"y")/COUNTA(B67:B79)</f>
        <v>0.61538461538461542</v>
      </c>
      <c r="H13" s="3">
        <f>IF(G13&gt;=75%,3,IF(G13&gt;=50%,2,IF(G13&gt;0,1,0)))</f>
        <v>2</v>
      </c>
      <c r="I13" s="3" t="str">
        <f t="shared" si="1"/>
        <v>Moderate</v>
      </c>
      <c r="J13" s="79" t="s">
        <v>152</v>
      </c>
      <c r="K13" s="82">
        <f>(H10+H40)/96</f>
        <v>0.96875</v>
      </c>
      <c r="L13" s="75" t="str">
        <f t="shared" si="2"/>
        <v>Strong</v>
      </c>
    </row>
    <row r="14" spans="1:24" ht="17" x14ac:dyDescent="0.2">
      <c r="A14" s="11" t="s">
        <v>13</v>
      </c>
      <c r="B14" s="12" t="s">
        <v>14</v>
      </c>
      <c r="C14" s="13"/>
      <c r="F14" s="3">
        <v>2</v>
      </c>
      <c r="G14" s="4">
        <f>COUNTIF(B87:B97,"y")/COUNTA(B87:B97)</f>
        <v>0.54545454545454541</v>
      </c>
      <c r="H14" s="3">
        <f>IF(G14&gt;=75%,3,IF(G14&gt;=50%,2,IF(G14&gt;0,1,0)))</f>
        <v>2</v>
      </c>
      <c r="I14" s="3" t="str">
        <f t="shared" si="1"/>
        <v>Moderate</v>
      </c>
    </row>
    <row r="15" spans="1:24" ht="16" x14ac:dyDescent="0.2">
      <c r="A15" s="14" t="s">
        <v>15</v>
      </c>
      <c r="B15" s="1" t="s">
        <v>268</v>
      </c>
      <c r="C15" s="16"/>
      <c r="F15" s="3">
        <v>3</v>
      </c>
      <c r="G15" s="4">
        <f>COUNTIF(B107:B118,"y")/COUNTA(B107:B118)</f>
        <v>0.75</v>
      </c>
      <c r="H15" s="3">
        <f>IF(G15&gt;=75%,3,IF(G15&gt;=50%,2,IF(G15&gt;0,1,0)))</f>
        <v>3</v>
      </c>
      <c r="I15" s="3" t="str">
        <f t="shared" si="1"/>
        <v>Strong</v>
      </c>
    </row>
    <row r="16" spans="1:24" ht="32" x14ac:dyDescent="0.2">
      <c r="A16" s="14" t="s">
        <v>16</v>
      </c>
      <c r="B16" s="1" t="s">
        <v>268</v>
      </c>
      <c r="C16" s="16"/>
      <c r="F16" s="3">
        <v>4</v>
      </c>
      <c r="G16" s="4">
        <f>COUNTIF(B125:B130,"y")/COUNTA(B125:B130)</f>
        <v>1</v>
      </c>
      <c r="H16" s="3">
        <f>IF(G16&gt;=75%,3,IF(G16&gt;=50%,2,IF(G16&gt;0,1,0)))</f>
        <v>3</v>
      </c>
      <c r="I16" s="3" t="str">
        <f t="shared" si="1"/>
        <v>Strong</v>
      </c>
    </row>
    <row r="17" spans="1:9" ht="32" x14ac:dyDescent="0.2">
      <c r="A17" s="14" t="s">
        <v>17</v>
      </c>
      <c r="B17" s="1" t="s">
        <v>268</v>
      </c>
      <c r="C17" s="16"/>
      <c r="F17" s="5">
        <v>5</v>
      </c>
      <c r="G17" s="73">
        <f>COUNTIF(B137:B142,"y")/COUNTA(B137:B142)</f>
        <v>1</v>
      </c>
      <c r="H17" s="5">
        <f>IF(G17&gt;=75%,3,IF(G17&gt;=50%,2,IF(G17&gt;0,1,0)))</f>
        <v>3</v>
      </c>
      <c r="I17" s="5" t="str">
        <f t="shared" si="1"/>
        <v>Strong</v>
      </c>
    </row>
    <row r="18" spans="1:9" ht="16" x14ac:dyDescent="0.2">
      <c r="A18" s="14" t="s">
        <v>18</v>
      </c>
      <c r="B18" s="1" t="s">
        <v>143</v>
      </c>
      <c r="C18" s="16"/>
      <c r="F18" s="83" t="s">
        <v>151</v>
      </c>
      <c r="G18" s="83" t="s">
        <v>4</v>
      </c>
      <c r="H18" s="84">
        <f>SUM(H13:H17)</f>
        <v>13</v>
      </c>
    </row>
    <row r="19" spans="1:9" ht="33" thickBot="1" x14ac:dyDescent="0.25">
      <c r="A19" s="17" t="s">
        <v>19</v>
      </c>
      <c r="B19" s="1" t="s">
        <v>143</v>
      </c>
      <c r="C19" s="16"/>
      <c r="F19" s="61" t="s">
        <v>1</v>
      </c>
      <c r="G19" s="60"/>
      <c r="H19" s="61"/>
      <c r="I19" s="61"/>
    </row>
    <row r="20" spans="1:9" ht="48" x14ac:dyDescent="0.2">
      <c r="A20" s="14" t="s">
        <v>20</v>
      </c>
      <c r="B20" s="1" t="s">
        <v>143</v>
      </c>
      <c r="C20" s="16"/>
      <c r="F20" s="3">
        <v>6</v>
      </c>
      <c r="G20" s="4">
        <f>COUNTIF(B149:B157,"y")/COUNTA(B149:B157)</f>
        <v>1</v>
      </c>
      <c r="H20" s="3">
        <f>IF(G20&gt;=75%,3,IF(G20&gt;=50%,2,IF(G20&gt;0,1,0)))</f>
        <v>3</v>
      </c>
      <c r="I20" s="3" t="str">
        <f>IF(G20&gt;=75%,"Strong",IF(G20&gt;=50%,"Moderate",IF(G20&gt;0,"Weak","None")))</f>
        <v>Strong</v>
      </c>
    </row>
    <row r="21" spans="1:9" ht="32" x14ac:dyDescent="0.2">
      <c r="A21" s="14" t="s">
        <v>21</v>
      </c>
      <c r="B21" s="1" t="s">
        <v>143</v>
      </c>
      <c r="C21" s="16"/>
      <c r="F21" s="3">
        <v>7</v>
      </c>
      <c r="G21" s="4">
        <f>COUNTIF(B161:B167,"y")/COUNTA(B161:B167)</f>
        <v>0.8571428571428571</v>
      </c>
      <c r="H21" s="3">
        <f>IF(G21&gt;=75%,3,IF(G21&gt;=50%,2,IF(G21&gt;0,1,0)))</f>
        <v>3</v>
      </c>
      <c r="I21" s="3" t="str">
        <f>IF(G21&gt;=75%,"Strong",IF(G21&gt;=50%,"Moderate",IF(G21&gt;0,"Weak","None")))</f>
        <v>Strong</v>
      </c>
    </row>
    <row r="22" spans="1:9" ht="32" x14ac:dyDescent="0.2">
      <c r="A22" s="17" t="s">
        <v>22</v>
      </c>
      <c r="B22" s="1" t="s">
        <v>143</v>
      </c>
      <c r="C22" s="16"/>
      <c r="F22" s="5">
        <v>8</v>
      </c>
      <c r="G22" s="73">
        <f>COUNTIF(B172:B177,"y")/COUNTA(B172:B177)</f>
        <v>1</v>
      </c>
      <c r="H22" s="5">
        <f>IF(G22&gt;=75%,3,IF(G22&gt;=50%,2,IF(G22&gt;0,1,0)))</f>
        <v>3</v>
      </c>
      <c r="I22" s="5" t="str">
        <f>IF(G22&gt;=75%,"Strong",IF(G22&gt;=50%,"Moderate",IF(G22&gt;0,"Weak","None")))</f>
        <v>Strong</v>
      </c>
    </row>
    <row r="23" spans="1:9" ht="32" x14ac:dyDescent="0.2">
      <c r="A23" s="17" t="s">
        <v>23</v>
      </c>
      <c r="B23" s="1" t="s">
        <v>143</v>
      </c>
      <c r="C23" s="16"/>
      <c r="F23" s="85" t="s">
        <v>1</v>
      </c>
      <c r="G23" s="83" t="s">
        <v>4</v>
      </c>
      <c r="H23" s="84">
        <f>SUM(H20:H22)</f>
        <v>9</v>
      </c>
    </row>
    <row r="24" spans="1:9" ht="32" x14ac:dyDescent="0.2">
      <c r="A24" s="17" t="s">
        <v>24</v>
      </c>
      <c r="B24" s="1" t="s">
        <v>143</v>
      </c>
      <c r="C24" s="16"/>
    </row>
    <row r="25" spans="1:9" ht="33" thickBot="1" x14ac:dyDescent="0.25">
      <c r="A25" s="17" t="s">
        <v>25</v>
      </c>
      <c r="B25" s="1" t="s">
        <v>143</v>
      </c>
      <c r="C25" s="16"/>
      <c r="F25" s="86" t="s">
        <v>2</v>
      </c>
      <c r="G25" s="67" t="s">
        <v>145</v>
      </c>
      <c r="H25" s="59" t="s">
        <v>146</v>
      </c>
      <c r="I25" s="68" t="s">
        <v>147</v>
      </c>
    </row>
    <row r="26" spans="1:9" ht="32" x14ac:dyDescent="0.2">
      <c r="A26" s="17" t="s">
        <v>26</v>
      </c>
      <c r="B26" s="1" t="s">
        <v>143</v>
      </c>
      <c r="C26" s="16"/>
      <c r="F26" s="3">
        <v>9</v>
      </c>
      <c r="G26" s="4">
        <f>COUNTIF(B184:B192,"y")/COUNTA(B184:B192)</f>
        <v>1</v>
      </c>
      <c r="H26" s="3">
        <f>IF(G26&gt;=75%,3,IF(G26&gt;=50%,2,IF(G26&gt;0,1,0)))</f>
        <v>3</v>
      </c>
      <c r="I26" s="6" t="str">
        <f>IF(G26&gt;=75%,"Strong",IF(G26&gt;=50%,"Moderate",IF(G26&gt;0,"Weak","None")))</f>
        <v>Strong</v>
      </c>
    </row>
    <row r="27" spans="1:9" ht="32" x14ac:dyDescent="0.2">
      <c r="A27" s="14" t="s">
        <v>27</v>
      </c>
      <c r="B27" s="1" t="s">
        <v>143</v>
      </c>
      <c r="C27" s="16"/>
      <c r="F27" s="3">
        <v>10</v>
      </c>
      <c r="G27" s="4">
        <f>COUNTIF(B198:B206,"y")/COUNTA(B198:B206)</f>
        <v>1</v>
      </c>
      <c r="H27" s="3">
        <f t="shared" ref="H27:H34" si="3">IF(G27&gt;=75%,3,IF(G27&gt;=50%,2,IF(G27&gt;0,1,0)))</f>
        <v>3</v>
      </c>
      <c r="I27" s="3" t="str">
        <f t="shared" ref="I27:I34" si="4">IF(G27&gt;=75%,"Strong",IF(G27&gt;=50%,"Moderate",IF(G27&gt;0,"Weak","None")))</f>
        <v>Strong</v>
      </c>
    </row>
    <row r="28" spans="1:9" ht="48" x14ac:dyDescent="0.2">
      <c r="A28" s="14" t="s">
        <v>28</v>
      </c>
      <c r="B28" s="1" t="s">
        <v>143</v>
      </c>
      <c r="C28" s="16"/>
      <c r="F28" s="3">
        <v>11</v>
      </c>
      <c r="G28" s="4">
        <f>COUNTIF(B211:B223,"y")/COUNTA(B211:B223)</f>
        <v>1</v>
      </c>
      <c r="H28" s="3">
        <f t="shared" si="3"/>
        <v>3</v>
      </c>
      <c r="I28" s="3" t="str">
        <f t="shared" si="4"/>
        <v>Strong</v>
      </c>
    </row>
    <row r="29" spans="1:9" x14ac:dyDescent="0.2">
      <c r="A29" s="18"/>
      <c r="B29" s="9"/>
      <c r="C29" s="9"/>
      <c r="F29" s="3">
        <v>12</v>
      </c>
      <c r="G29" s="4">
        <f>COUNTIF(B228:B233,"y")/COUNTA(B228:B233)</f>
        <v>1</v>
      </c>
      <c r="H29" s="3">
        <f t="shared" si="3"/>
        <v>3</v>
      </c>
      <c r="I29" s="3" t="str">
        <f t="shared" si="4"/>
        <v>Strong</v>
      </c>
    </row>
    <row r="30" spans="1:9" ht="33" customHeight="1" x14ac:dyDescent="0.2">
      <c r="A30" s="180" t="s">
        <v>141</v>
      </c>
      <c r="B30" s="180"/>
      <c r="C30" s="180"/>
      <c r="F30" s="3">
        <v>13</v>
      </c>
      <c r="G30" s="4">
        <f>COUNTIF(B238:B245,"y")/COUNTA(B238:B245)</f>
        <v>1</v>
      </c>
      <c r="H30" s="3">
        <f t="shared" si="3"/>
        <v>3</v>
      </c>
      <c r="I30" s="3" t="str">
        <f t="shared" si="4"/>
        <v>Strong</v>
      </c>
    </row>
    <row r="31" spans="1:9" ht="16" x14ac:dyDescent="0.2">
      <c r="A31" s="62"/>
      <c r="B31" s="9"/>
      <c r="C31" s="9"/>
      <c r="F31" s="3">
        <v>14</v>
      </c>
      <c r="G31" s="4">
        <f>COUNTIF(B250:B258,"y")/COUNTA(B250:B258)</f>
        <v>1</v>
      </c>
      <c r="H31" s="3">
        <f t="shared" si="3"/>
        <v>3</v>
      </c>
      <c r="I31" s="3" t="str">
        <f t="shared" si="4"/>
        <v>Strong</v>
      </c>
    </row>
    <row r="32" spans="1:9" ht="17" x14ac:dyDescent="0.2">
      <c r="A32" s="19" t="s">
        <v>13</v>
      </c>
      <c r="B32" s="12" t="s">
        <v>14</v>
      </c>
      <c r="C32" s="13"/>
      <c r="F32" s="3">
        <v>15</v>
      </c>
      <c r="G32" s="4">
        <f>COUNTIF(B263:B267,"y")/COUNTA(B263:B267)</f>
        <v>1</v>
      </c>
      <c r="H32" s="3">
        <f t="shared" si="3"/>
        <v>3</v>
      </c>
      <c r="I32" s="3" t="str">
        <f t="shared" si="4"/>
        <v>Strong</v>
      </c>
    </row>
    <row r="33" spans="1:10" ht="16" x14ac:dyDescent="0.2">
      <c r="A33" s="14" t="s">
        <v>29</v>
      </c>
      <c r="B33" s="1" t="s">
        <v>143</v>
      </c>
      <c r="C33" s="16"/>
      <c r="F33" s="3">
        <v>16</v>
      </c>
      <c r="G33" s="4">
        <f>COUNTIF(B272:B276,"y")/COUNTA(B272:B276)</f>
        <v>1</v>
      </c>
      <c r="H33" s="3">
        <f t="shared" si="3"/>
        <v>3</v>
      </c>
      <c r="I33" s="3" t="str">
        <f t="shared" si="4"/>
        <v>Strong</v>
      </c>
    </row>
    <row r="34" spans="1:10" ht="32" x14ac:dyDescent="0.2">
      <c r="A34" s="14" t="s">
        <v>30</v>
      </c>
      <c r="B34" s="1" t="s">
        <v>143</v>
      </c>
      <c r="C34" s="16"/>
      <c r="F34" s="3">
        <v>17</v>
      </c>
      <c r="G34" s="4">
        <f>COUNTIF(B281:B287,"y")/COUNTA(B281:B287)</f>
        <v>1</v>
      </c>
      <c r="H34" s="3">
        <f t="shared" si="3"/>
        <v>3</v>
      </c>
      <c r="I34" s="3" t="str">
        <f t="shared" si="4"/>
        <v>Strong</v>
      </c>
    </row>
    <row r="35" spans="1:10" ht="48" x14ac:dyDescent="0.2">
      <c r="A35" s="14" t="s">
        <v>31</v>
      </c>
      <c r="B35" s="1" t="s">
        <v>143</v>
      </c>
      <c r="C35" s="16"/>
      <c r="F35" s="87" t="s">
        <v>2</v>
      </c>
      <c r="G35" s="88" t="s">
        <v>4</v>
      </c>
      <c r="H35" s="88">
        <f>SUM(H26:H34)</f>
        <v>27</v>
      </c>
      <c r="I35" s="88" t="s">
        <v>153</v>
      </c>
      <c r="J35" s="88">
        <f>H35*2</f>
        <v>54</v>
      </c>
    </row>
    <row r="36" spans="1:10" ht="33" thickBot="1" x14ac:dyDescent="0.25">
      <c r="A36" s="14" t="s">
        <v>32</v>
      </c>
      <c r="B36" s="1" t="s">
        <v>143</v>
      </c>
      <c r="C36" s="16"/>
      <c r="F36" s="89" t="s">
        <v>3</v>
      </c>
      <c r="G36" s="67" t="s">
        <v>145</v>
      </c>
      <c r="H36" s="59" t="s">
        <v>146</v>
      </c>
      <c r="I36" s="68" t="s">
        <v>147</v>
      </c>
    </row>
    <row r="37" spans="1:10" ht="48" x14ac:dyDescent="0.2">
      <c r="A37" s="14" t="s">
        <v>33</v>
      </c>
      <c r="B37" s="1" t="s">
        <v>143</v>
      </c>
      <c r="C37" s="16"/>
      <c r="F37" s="3">
        <v>18</v>
      </c>
      <c r="G37" s="4">
        <f>COUNTIF(B295:B299,"y")/COUNTA(B295:B299)</f>
        <v>1</v>
      </c>
      <c r="H37" s="3">
        <f>IF(G37&gt;=75%,3,IF(G37&gt;=50%,2,IF(G37&gt;0,1,0)))</f>
        <v>3</v>
      </c>
      <c r="I37" s="3" t="str">
        <f>IF(G37&gt;=75%,"Strong",IF(G37&gt;=50%,"Moderate",IF(G37&gt;0,"Weak","None")))</f>
        <v>Strong</v>
      </c>
    </row>
    <row r="38" spans="1:10" ht="16" thickBot="1" x14ac:dyDescent="0.25">
      <c r="A38" s="7"/>
      <c r="B38" s="9"/>
      <c r="C38" s="9"/>
      <c r="F38" s="61" t="s">
        <v>154</v>
      </c>
      <c r="G38" s="61"/>
      <c r="H38" s="61"/>
      <c r="I38" s="61"/>
    </row>
    <row r="39" spans="1:10" ht="27" customHeight="1" x14ac:dyDescent="0.2">
      <c r="A39" s="180" t="s">
        <v>34</v>
      </c>
      <c r="B39" s="180"/>
      <c r="C39" s="180"/>
      <c r="F39" s="5">
        <v>19</v>
      </c>
      <c r="G39" s="4">
        <f>COUNTIF(B308:B314,"y")/COUNTA(B308:B314)</f>
        <v>1</v>
      </c>
      <c r="H39" s="5">
        <f>IF(G39&gt;=75%,3,IF(G39&gt;=50%,2,IF(G39&gt;0,1,0)))</f>
        <v>3</v>
      </c>
      <c r="I39" s="5" t="str">
        <f>IF(G39&gt;=75%,"Strong",IF(G39&gt;=50%,"Moderate",IF(G39&gt;0,"Weak","None")))</f>
        <v>Strong</v>
      </c>
    </row>
    <row r="40" spans="1:10" x14ac:dyDescent="0.2">
      <c r="A40" s="20"/>
      <c r="B40" s="9"/>
      <c r="C40" s="9"/>
      <c r="F40" s="75" t="s">
        <v>155</v>
      </c>
      <c r="G40" s="75"/>
      <c r="H40" s="75">
        <f>H18+H39+H37+J35+H23</f>
        <v>82</v>
      </c>
    </row>
    <row r="41" spans="1:10" ht="17" x14ac:dyDescent="0.2">
      <c r="A41" s="21" t="s">
        <v>13</v>
      </c>
      <c r="B41" s="12" t="s">
        <v>14</v>
      </c>
      <c r="C41" s="13"/>
    </row>
    <row r="42" spans="1:10" ht="32" x14ac:dyDescent="0.2">
      <c r="A42" s="22" t="s">
        <v>35</v>
      </c>
      <c r="B42" s="1" t="s">
        <v>143</v>
      </c>
      <c r="C42" s="16"/>
    </row>
    <row r="43" spans="1:10" ht="16" x14ac:dyDescent="0.2">
      <c r="A43" s="22" t="s">
        <v>36</v>
      </c>
      <c r="B43" s="1" t="s">
        <v>143</v>
      </c>
      <c r="C43" s="16"/>
    </row>
    <row r="44" spans="1:10" ht="32" x14ac:dyDescent="0.2">
      <c r="A44" s="22" t="s">
        <v>37</v>
      </c>
      <c r="B44" s="1" t="s">
        <v>143</v>
      </c>
      <c r="C44" s="16"/>
    </row>
    <row r="45" spans="1:10" ht="32" x14ac:dyDescent="0.2">
      <c r="A45" s="22" t="s">
        <v>38</v>
      </c>
      <c r="B45" s="1" t="s">
        <v>143</v>
      </c>
      <c r="C45" s="16"/>
    </row>
    <row r="46" spans="1:10" ht="48" x14ac:dyDescent="0.2">
      <c r="A46" s="22" t="s">
        <v>39</v>
      </c>
      <c r="B46" s="1" t="s">
        <v>143</v>
      </c>
      <c r="C46" s="16"/>
    </row>
    <row r="47" spans="1:10" x14ac:dyDescent="0.2">
      <c r="A47" s="23"/>
      <c r="B47" s="9"/>
      <c r="C47" s="9"/>
    </row>
    <row r="48" spans="1:10" ht="41.25" customHeight="1" x14ac:dyDescent="0.2">
      <c r="A48" s="180" t="s">
        <v>40</v>
      </c>
      <c r="B48" s="180"/>
      <c r="C48" s="180"/>
    </row>
    <row r="49" spans="1:3" x14ac:dyDescent="0.2">
      <c r="A49" s="20"/>
      <c r="B49" s="9"/>
      <c r="C49" s="9"/>
    </row>
    <row r="50" spans="1:3" ht="17" x14ac:dyDescent="0.2">
      <c r="A50" s="21" t="s">
        <v>13</v>
      </c>
      <c r="B50" s="12" t="s">
        <v>14</v>
      </c>
      <c r="C50" s="13"/>
    </row>
    <row r="51" spans="1:3" ht="32" x14ac:dyDescent="0.2">
      <c r="A51" s="22" t="s">
        <v>41</v>
      </c>
      <c r="B51" s="1" t="s">
        <v>143</v>
      </c>
      <c r="C51" s="16"/>
    </row>
    <row r="52" spans="1:3" ht="64" x14ac:dyDescent="0.2">
      <c r="A52" s="22" t="s">
        <v>42</v>
      </c>
      <c r="B52" s="1" t="s">
        <v>268</v>
      </c>
      <c r="C52" s="16"/>
    </row>
    <row r="53" spans="1:3" ht="64" x14ac:dyDescent="0.2">
      <c r="A53" s="22" t="s">
        <v>43</v>
      </c>
      <c r="B53" s="1" t="s">
        <v>143</v>
      </c>
      <c r="C53" s="16"/>
    </row>
    <row r="54" spans="1:3" ht="64" x14ac:dyDescent="0.2">
      <c r="A54" s="22" t="s">
        <v>44</v>
      </c>
      <c r="B54" s="1" t="s">
        <v>268</v>
      </c>
      <c r="C54" s="16"/>
    </row>
    <row r="55" spans="1:3" ht="64" x14ac:dyDescent="0.2">
      <c r="A55" s="22" t="s">
        <v>45</v>
      </c>
      <c r="B55" s="1" t="s">
        <v>143</v>
      </c>
      <c r="C55" s="16"/>
    </row>
    <row r="56" spans="1:3" ht="48" x14ac:dyDescent="0.2">
      <c r="A56" s="22" t="s">
        <v>46</v>
      </c>
      <c r="B56" s="1" t="s">
        <v>268</v>
      </c>
      <c r="C56" s="16"/>
    </row>
    <row r="57" spans="1:3" ht="32" x14ac:dyDescent="0.2">
      <c r="A57" s="22" t="s">
        <v>47</v>
      </c>
      <c r="B57" s="1" t="s">
        <v>143</v>
      </c>
      <c r="C57" s="16"/>
    </row>
    <row r="58" spans="1:3" ht="48" x14ac:dyDescent="0.2">
      <c r="A58" s="22" t="s">
        <v>48</v>
      </c>
      <c r="B58" s="1" t="s">
        <v>143</v>
      </c>
      <c r="C58" s="16"/>
    </row>
    <row r="59" spans="1:3" ht="16" thickBot="1" x14ac:dyDescent="0.25">
      <c r="A59" s="7"/>
      <c r="B59" s="9"/>
      <c r="C59" s="9"/>
    </row>
    <row r="60" spans="1:3" ht="21" customHeight="1" thickBot="1" x14ac:dyDescent="0.25">
      <c r="A60" s="183" t="s">
        <v>49</v>
      </c>
      <c r="B60" s="184"/>
      <c r="C60" s="185"/>
    </row>
    <row r="61" spans="1:3" x14ac:dyDescent="0.2">
      <c r="A61" s="24"/>
      <c r="C61" s="2"/>
    </row>
    <row r="62" spans="1:3" ht="20" x14ac:dyDescent="0.2">
      <c r="A62" s="190" t="s">
        <v>50</v>
      </c>
      <c r="B62" s="191"/>
      <c r="C62" s="192"/>
    </row>
    <row r="64" spans="1:3" ht="42.75" customHeight="1" x14ac:dyDescent="0.2">
      <c r="A64" s="193" t="s">
        <v>51</v>
      </c>
      <c r="B64" s="193"/>
      <c r="C64" s="193"/>
    </row>
    <row r="65" spans="1:3" x14ac:dyDescent="0.2">
      <c r="B65" s="9"/>
      <c r="C65" s="9"/>
    </row>
    <row r="66" spans="1:3" ht="16" x14ac:dyDescent="0.2">
      <c r="A66" s="25" t="s">
        <v>13</v>
      </c>
      <c r="B66" s="12" t="s">
        <v>14</v>
      </c>
      <c r="C66" s="26"/>
    </row>
    <row r="67" spans="1:3" ht="98" x14ac:dyDescent="0.2">
      <c r="A67" s="22" t="s">
        <v>52</v>
      </c>
      <c r="B67" s="1" t="s">
        <v>268</v>
      </c>
      <c r="C67" s="16"/>
    </row>
    <row r="68" spans="1:3" ht="48" x14ac:dyDescent="0.2">
      <c r="A68" s="22" t="s">
        <v>53</v>
      </c>
      <c r="B68" s="1" t="s">
        <v>143</v>
      </c>
      <c r="C68" s="16"/>
    </row>
    <row r="69" spans="1:3" ht="48" x14ac:dyDescent="0.2">
      <c r="A69" s="22" t="s">
        <v>54</v>
      </c>
      <c r="B69" s="1" t="s">
        <v>268</v>
      </c>
      <c r="C69" s="16"/>
    </row>
    <row r="70" spans="1:3" ht="32" x14ac:dyDescent="0.2">
      <c r="A70" s="22" t="s">
        <v>55</v>
      </c>
      <c r="B70" s="1" t="s">
        <v>143</v>
      </c>
      <c r="C70" s="16"/>
    </row>
    <row r="71" spans="1:3" ht="32" x14ac:dyDescent="0.2">
      <c r="A71" s="22" t="s">
        <v>56</v>
      </c>
      <c r="B71" s="1" t="s">
        <v>143</v>
      </c>
      <c r="C71" s="16"/>
    </row>
    <row r="72" spans="1:3" ht="112" x14ac:dyDescent="0.2">
      <c r="A72" s="27" t="s">
        <v>57</v>
      </c>
      <c r="B72" s="1" t="s">
        <v>268</v>
      </c>
      <c r="C72" s="16"/>
    </row>
    <row r="73" spans="1:3" ht="48" x14ac:dyDescent="0.2">
      <c r="A73" s="27" t="s">
        <v>58</v>
      </c>
      <c r="B73" s="1" t="s">
        <v>268</v>
      </c>
      <c r="C73" s="16"/>
    </row>
    <row r="74" spans="1:3" ht="48" x14ac:dyDescent="0.2">
      <c r="A74" s="27" t="s">
        <v>59</v>
      </c>
      <c r="B74" s="1" t="s">
        <v>143</v>
      </c>
      <c r="C74" s="16"/>
    </row>
    <row r="75" spans="1:3" ht="82" x14ac:dyDescent="0.2">
      <c r="A75" s="27" t="s">
        <v>60</v>
      </c>
      <c r="B75" s="1" t="s">
        <v>268</v>
      </c>
      <c r="C75" s="16"/>
    </row>
    <row r="76" spans="1:3" ht="64" x14ac:dyDescent="0.2">
      <c r="A76" s="27" t="s">
        <v>61</v>
      </c>
      <c r="B76" s="1" t="s">
        <v>143</v>
      </c>
      <c r="C76" s="16"/>
    </row>
    <row r="77" spans="1:3" ht="48" x14ac:dyDescent="0.2">
      <c r="A77" s="17" t="s">
        <v>62</v>
      </c>
      <c r="B77" s="1" t="s">
        <v>143</v>
      </c>
      <c r="C77" s="16"/>
    </row>
    <row r="78" spans="1:3" ht="48" x14ac:dyDescent="0.2">
      <c r="A78" s="17" t="s">
        <v>63</v>
      </c>
      <c r="B78" s="1" t="s">
        <v>143</v>
      </c>
      <c r="C78" s="16"/>
    </row>
    <row r="79" spans="1:3" ht="64" x14ac:dyDescent="0.2">
      <c r="A79" s="17" t="s">
        <v>64</v>
      </c>
      <c r="B79" s="1" t="s">
        <v>143</v>
      </c>
      <c r="C79" s="16"/>
    </row>
    <row r="80" spans="1:3" x14ac:dyDescent="0.2">
      <c r="A80" s="7"/>
      <c r="B80" s="90"/>
      <c r="C80" s="9"/>
    </row>
    <row r="81" spans="1:3" x14ac:dyDescent="0.2">
      <c r="A81" s="28" t="s">
        <v>65</v>
      </c>
      <c r="B81" s="90"/>
      <c r="C81" s="9"/>
    </row>
    <row r="82" spans="1:3" ht="77" x14ac:dyDescent="0.2">
      <c r="A82" s="7" t="s">
        <v>66</v>
      </c>
      <c r="B82" s="9"/>
      <c r="C82" s="9"/>
    </row>
    <row r="83" spans="1:3" x14ac:dyDescent="0.2">
      <c r="A83" s="7"/>
      <c r="B83" s="9"/>
      <c r="C83" s="9"/>
    </row>
    <row r="84" spans="1:3" ht="49.5" customHeight="1" x14ac:dyDescent="0.2">
      <c r="A84" s="180" t="s">
        <v>67</v>
      </c>
      <c r="B84" s="180"/>
      <c r="C84" s="180"/>
    </row>
    <row r="85" spans="1:3" ht="16" x14ac:dyDescent="0.2">
      <c r="A85" s="29"/>
      <c r="B85" s="9"/>
      <c r="C85" s="9"/>
    </row>
    <row r="86" spans="1:3" ht="16" x14ac:dyDescent="0.2">
      <c r="A86" s="30" t="s">
        <v>13</v>
      </c>
      <c r="B86" s="12" t="s">
        <v>14</v>
      </c>
      <c r="C86" s="26"/>
    </row>
    <row r="87" spans="1:3" ht="130" x14ac:dyDescent="0.2">
      <c r="A87" s="14" t="s">
        <v>68</v>
      </c>
      <c r="B87" s="1" t="s">
        <v>268</v>
      </c>
      <c r="C87" s="16"/>
    </row>
    <row r="88" spans="1:3" ht="112" x14ac:dyDescent="0.2">
      <c r="A88" s="14" t="s">
        <v>69</v>
      </c>
      <c r="B88" s="1" t="s">
        <v>268</v>
      </c>
      <c r="C88" s="16"/>
    </row>
    <row r="89" spans="1:3" ht="80" x14ac:dyDescent="0.2">
      <c r="A89" s="17" t="s">
        <v>70</v>
      </c>
      <c r="B89" s="1" t="s">
        <v>143</v>
      </c>
      <c r="C89" s="16"/>
    </row>
    <row r="90" spans="1:3" ht="64" x14ac:dyDescent="0.2">
      <c r="A90" s="14" t="s">
        <v>71</v>
      </c>
      <c r="B90" s="1" t="s">
        <v>268</v>
      </c>
      <c r="C90" s="16"/>
    </row>
    <row r="91" spans="1:3" ht="82" x14ac:dyDescent="0.2">
      <c r="A91" s="14" t="s">
        <v>72</v>
      </c>
      <c r="B91" s="1" t="s">
        <v>268</v>
      </c>
      <c r="C91" s="16"/>
    </row>
    <row r="92" spans="1:3" ht="64" x14ac:dyDescent="0.2">
      <c r="A92" s="17" t="s">
        <v>73</v>
      </c>
      <c r="B92" s="1" t="s">
        <v>268</v>
      </c>
      <c r="C92" s="16"/>
    </row>
    <row r="93" spans="1:3" ht="82" x14ac:dyDescent="0.2">
      <c r="A93" s="17" t="s">
        <v>74</v>
      </c>
      <c r="B93" s="1" t="s">
        <v>143</v>
      </c>
      <c r="C93" s="16"/>
    </row>
    <row r="94" spans="1:3" ht="64" x14ac:dyDescent="0.2">
      <c r="A94" s="17" t="s">
        <v>75</v>
      </c>
      <c r="B94" s="1" t="s">
        <v>143</v>
      </c>
      <c r="C94" s="16"/>
    </row>
    <row r="95" spans="1:3" ht="48" x14ac:dyDescent="0.2">
      <c r="A95" s="14" t="s">
        <v>76</v>
      </c>
      <c r="B95" s="1" t="s">
        <v>143</v>
      </c>
      <c r="C95" s="16"/>
    </row>
    <row r="96" spans="1:3" ht="114" x14ac:dyDescent="0.2">
      <c r="A96" s="14" t="s">
        <v>77</v>
      </c>
      <c r="B96" s="1" t="s">
        <v>143</v>
      </c>
      <c r="C96" s="16"/>
    </row>
    <row r="97" spans="1:3" ht="64" x14ac:dyDescent="0.2">
      <c r="A97" s="14" t="s">
        <v>78</v>
      </c>
      <c r="B97" s="1" t="s">
        <v>143</v>
      </c>
      <c r="C97" s="16"/>
    </row>
    <row r="98" spans="1:3" x14ac:dyDescent="0.2">
      <c r="A98" s="7"/>
      <c r="B98" s="9"/>
      <c r="C98" s="9"/>
    </row>
    <row r="99" spans="1:3" ht="38" x14ac:dyDescent="0.2">
      <c r="A99" s="31" t="s">
        <v>79</v>
      </c>
      <c r="B99" s="9"/>
      <c r="C99" s="9"/>
    </row>
    <row r="100" spans="1:3" ht="26" x14ac:dyDescent="0.2">
      <c r="A100" s="31" t="s">
        <v>80</v>
      </c>
      <c r="B100" s="9"/>
      <c r="C100" s="9"/>
    </row>
    <row r="101" spans="1:3" ht="26" x14ac:dyDescent="0.2">
      <c r="A101" s="31" t="s">
        <v>81</v>
      </c>
      <c r="B101" s="9"/>
      <c r="C101" s="9"/>
    </row>
    <row r="102" spans="1:3" ht="26" x14ac:dyDescent="0.2">
      <c r="A102" s="31" t="s">
        <v>82</v>
      </c>
      <c r="B102" s="9"/>
      <c r="C102" s="9"/>
    </row>
    <row r="103" spans="1:3" x14ac:dyDescent="0.2">
      <c r="A103" s="7"/>
      <c r="B103" s="9"/>
      <c r="C103" s="9"/>
    </row>
    <row r="104" spans="1:3" ht="51" customHeight="1" x14ac:dyDescent="0.2">
      <c r="A104" s="180" t="s">
        <v>83</v>
      </c>
      <c r="B104" s="180"/>
      <c r="C104" s="180"/>
    </row>
    <row r="105" spans="1:3" ht="16" x14ac:dyDescent="0.2">
      <c r="A105" s="32"/>
      <c r="B105" s="9"/>
      <c r="C105" s="9"/>
    </row>
    <row r="106" spans="1:3" ht="16" x14ac:dyDescent="0.2">
      <c r="A106" s="30" t="s">
        <v>13</v>
      </c>
      <c r="B106" s="12" t="s">
        <v>14</v>
      </c>
      <c r="C106" s="26"/>
    </row>
    <row r="107" spans="1:3" ht="112" x14ac:dyDescent="0.2">
      <c r="A107" s="14" t="s">
        <v>84</v>
      </c>
      <c r="B107" s="1" t="s">
        <v>143</v>
      </c>
      <c r="C107" s="16"/>
    </row>
    <row r="108" spans="1:3" ht="48" x14ac:dyDescent="0.2">
      <c r="A108" s="14" t="s">
        <v>85</v>
      </c>
      <c r="B108" s="1" t="s">
        <v>143</v>
      </c>
      <c r="C108" s="16"/>
    </row>
    <row r="109" spans="1:3" ht="32" x14ac:dyDescent="0.2">
      <c r="A109" s="14" t="s">
        <v>140</v>
      </c>
      <c r="B109" s="1" t="s">
        <v>143</v>
      </c>
      <c r="C109" s="16"/>
    </row>
    <row r="110" spans="1:3" ht="48" x14ac:dyDescent="0.2">
      <c r="A110" s="14" t="s">
        <v>86</v>
      </c>
      <c r="B110" s="1" t="s">
        <v>143</v>
      </c>
      <c r="C110" s="16"/>
    </row>
    <row r="111" spans="1:3" ht="64" x14ac:dyDescent="0.2">
      <c r="A111" s="14" t="s">
        <v>87</v>
      </c>
      <c r="B111" s="1" t="s">
        <v>268</v>
      </c>
      <c r="C111" s="16"/>
    </row>
    <row r="112" spans="1:3" ht="32" x14ac:dyDescent="0.2">
      <c r="A112" s="14" t="s">
        <v>88</v>
      </c>
      <c r="B112" s="1" t="s">
        <v>143</v>
      </c>
      <c r="C112" s="16"/>
    </row>
    <row r="113" spans="1:3" ht="48" x14ac:dyDescent="0.2">
      <c r="A113" s="14" t="s">
        <v>89</v>
      </c>
      <c r="B113" s="1" t="s">
        <v>143</v>
      </c>
      <c r="C113" s="16"/>
    </row>
    <row r="114" spans="1:3" ht="96" x14ac:dyDescent="0.2">
      <c r="A114" s="33" t="s">
        <v>90</v>
      </c>
      <c r="B114" s="1" t="s">
        <v>143</v>
      </c>
      <c r="C114" s="16"/>
    </row>
    <row r="115" spans="1:3" ht="48" x14ac:dyDescent="0.2">
      <c r="A115" s="33" t="s">
        <v>91</v>
      </c>
      <c r="B115" s="1" t="s">
        <v>143</v>
      </c>
      <c r="C115" s="16"/>
    </row>
    <row r="116" spans="1:3" ht="48" x14ac:dyDescent="0.2">
      <c r="A116" s="33" t="s">
        <v>92</v>
      </c>
      <c r="B116" s="1" t="s">
        <v>268</v>
      </c>
      <c r="C116" s="16"/>
    </row>
    <row r="117" spans="1:3" ht="64" x14ac:dyDescent="0.2">
      <c r="A117" s="27" t="s">
        <v>93</v>
      </c>
      <c r="B117" s="1" t="s">
        <v>268</v>
      </c>
      <c r="C117" s="16"/>
    </row>
    <row r="118" spans="1:3" ht="80" x14ac:dyDescent="0.2">
      <c r="A118" s="27" t="s">
        <v>94</v>
      </c>
      <c r="B118" s="1" t="s">
        <v>143</v>
      </c>
      <c r="C118" s="16"/>
    </row>
    <row r="119" spans="1:3" x14ac:dyDescent="0.2">
      <c r="A119" s="34"/>
      <c r="B119" s="90"/>
      <c r="C119" s="9"/>
    </row>
    <row r="120" spans="1:3" ht="26" x14ac:dyDescent="0.2">
      <c r="A120" s="35" t="s">
        <v>95</v>
      </c>
      <c r="B120" s="90"/>
      <c r="C120" s="9"/>
    </row>
    <row r="121" spans="1:3" x14ac:dyDescent="0.2">
      <c r="A121" s="34"/>
      <c r="B121" s="9"/>
      <c r="C121" s="9"/>
    </row>
    <row r="122" spans="1:3" ht="48" customHeight="1" x14ac:dyDescent="0.2">
      <c r="A122" s="180" t="s">
        <v>96</v>
      </c>
      <c r="B122" s="180"/>
      <c r="C122" s="180"/>
    </row>
    <row r="123" spans="1:3" x14ac:dyDescent="0.2">
      <c r="A123" s="7"/>
      <c r="B123" s="9"/>
      <c r="C123" s="9"/>
    </row>
    <row r="124" spans="1:3" ht="16" x14ac:dyDescent="0.2">
      <c r="A124" s="30" t="s">
        <v>13</v>
      </c>
      <c r="B124" s="12" t="s">
        <v>14</v>
      </c>
      <c r="C124" s="26"/>
    </row>
    <row r="125" spans="1:3" ht="98" x14ac:dyDescent="0.2">
      <c r="A125" s="17" t="s">
        <v>97</v>
      </c>
      <c r="B125" s="1" t="s">
        <v>143</v>
      </c>
      <c r="C125" s="16"/>
    </row>
    <row r="126" spans="1:3" ht="32" x14ac:dyDescent="0.2">
      <c r="A126" s="36" t="s">
        <v>98</v>
      </c>
      <c r="B126" s="1" t="s">
        <v>143</v>
      </c>
      <c r="C126" s="16"/>
    </row>
    <row r="127" spans="1:3" ht="64" x14ac:dyDescent="0.2">
      <c r="A127" s="14" t="s">
        <v>99</v>
      </c>
      <c r="B127" s="1" t="s">
        <v>143</v>
      </c>
      <c r="C127" s="16"/>
    </row>
    <row r="128" spans="1:3" ht="32" x14ac:dyDescent="0.2">
      <c r="A128" s="14" t="s">
        <v>100</v>
      </c>
      <c r="B128" s="1" t="s">
        <v>143</v>
      </c>
      <c r="C128" s="16"/>
    </row>
    <row r="129" spans="1:3" ht="48" x14ac:dyDescent="0.2">
      <c r="A129" s="17" t="s">
        <v>101</v>
      </c>
      <c r="B129" s="1" t="s">
        <v>143</v>
      </c>
      <c r="C129" s="16"/>
    </row>
    <row r="130" spans="1:3" ht="32" x14ac:dyDescent="0.2">
      <c r="A130" s="14" t="s">
        <v>102</v>
      </c>
      <c r="B130" s="1" t="s">
        <v>143</v>
      </c>
      <c r="C130" s="16"/>
    </row>
    <row r="131" spans="1:3" x14ac:dyDescent="0.2">
      <c r="A131" s="7"/>
      <c r="B131" s="9"/>
      <c r="C131" s="9"/>
    </row>
    <row r="132" spans="1:3" ht="62" x14ac:dyDescent="0.2">
      <c r="A132" s="31" t="s">
        <v>103</v>
      </c>
      <c r="B132" s="9"/>
      <c r="C132" s="9"/>
    </row>
    <row r="133" spans="1:3" x14ac:dyDescent="0.2">
      <c r="A133" s="7"/>
      <c r="B133" s="9"/>
      <c r="C133" s="9"/>
    </row>
    <row r="134" spans="1:3" ht="22.5" customHeight="1" x14ac:dyDescent="0.2">
      <c r="A134" s="180" t="s">
        <v>104</v>
      </c>
      <c r="B134" s="180"/>
      <c r="C134" s="180"/>
    </row>
    <row r="135" spans="1:3" x14ac:dyDescent="0.2">
      <c r="A135" s="7"/>
    </row>
    <row r="136" spans="1:3" ht="16" x14ac:dyDescent="0.2">
      <c r="A136" s="30" t="s">
        <v>13</v>
      </c>
      <c r="B136" s="12" t="s">
        <v>14</v>
      </c>
      <c r="C136" s="37"/>
    </row>
    <row r="137" spans="1:3" ht="16" x14ac:dyDescent="0.2">
      <c r="A137" s="17" t="s">
        <v>105</v>
      </c>
      <c r="B137" s="1" t="s">
        <v>143</v>
      </c>
      <c r="C137" s="16"/>
    </row>
    <row r="138" spans="1:3" ht="32" x14ac:dyDescent="0.2">
      <c r="A138" s="17" t="s">
        <v>106</v>
      </c>
      <c r="B138" s="1" t="s">
        <v>143</v>
      </c>
      <c r="C138" s="16"/>
    </row>
    <row r="139" spans="1:3" ht="48" x14ac:dyDescent="0.2">
      <c r="A139" s="17" t="s">
        <v>107</v>
      </c>
      <c r="B139" s="1" t="s">
        <v>143</v>
      </c>
      <c r="C139" s="16"/>
    </row>
    <row r="140" spans="1:3" ht="96" x14ac:dyDescent="0.2">
      <c r="A140" s="17" t="s">
        <v>108</v>
      </c>
      <c r="B140" s="1" t="s">
        <v>143</v>
      </c>
      <c r="C140" s="16"/>
    </row>
    <row r="141" spans="1:3" ht="96" x14ac:dyDescent="0.2">
      <c r="A141" s="17" t="s">
        <v>109</v>
      </c>
      <c r="B141" s="1" t="s">
        <v>143</v>
      </c>
      <c r="C141" s="16"/>
    </row>
    <row r="142" spans="1:3" ht="32" x14ac:dyDescent="0.2">
      <c r="A142" s="17" t="s">
        <v>110</v>
      </c>
      <c r="B142" s="1" t="s">
        <v>143</v>
      </c>
      <c r="C142" s="16"/>
    </row>
    <row r="143" spans="1:3" x14ac:dyDescent="0.2">
      <c r="A143" s="7"/>
    </row>
    <row r="144" spans="1:3" ht="20" x14ac:dyDescent="0.2">
      <c r="A144" s="190" t="s">
        <v>1</v>
      </c>
      <c r="B144" s="191"/>
      <c r="C144" s="192"/>
    </row>
    <row r="146" spans="1:3" ht="35.25" customHeight="1" x14ac:dyDescent="0.2">
      <c r="A146" s="180" t="s">
        <v>111</v>
      </c>
      <c r="B146" s="180"/>
      <c r="C146" s="180"/>
    </row>
    <row r="147" spans="1:3" ht="16" x14ac:dyDescent="0.2">
      <c r="A147" s="38"/>
    </row>
    <row r="148" spans="1:3" ht="16" x14ac:dyDescent="0.2">
      <c r="A148" s="39" t="s">
        <v>13</v>
      </c>
      <c r="B148" s="12" t="s">
        <v>14</v>
      </c>
      <c r="C148" s="37"/>
    </row>
    <row r="149" spans="1:3" ht="64" x14ac:dyDescent="0.2">
      <c r="A149" s="22" t="s">
        <v>112</v>
      </c>
      <c r="B149" s="1" t="s">
        <v>143</v>
      </c>
      <c r="C149" s="16"/>
    </row>
    <row r="150" spans="1:3" ht="48" x14ac:dyDescent="0.2">
      <c r="A150" s="22" t="s">
        <v>113</v>
      </c>
      <c r="B150" s="1" t="s">
        <v>143</v>
      </c>
      <c r="C150" s="16"/>
    </row>
    <row r="151" spans="1:3" ht="32" x14ac:dyDescent="0.2">
      <c r="A151" s="14" t="s">
        <v>114</v>
      </c>
      <c r="B151" s="1" t="s">
        <v>143</v>
      </c>
      <c r="C151" s="16"/>
    </row>
    <row r="152" spans="1:3" ht="32" x14ac:dyDescent="0.2">
      <c r="A152" s="14" t="s">
        <v>115</v>
      </c>
      <c r="B152" s="1" t="s">
        <v>143</v>
      </c>
      <c r="C152" s="16"/>
    </row>
    <row r="153" spans="1:3" ht="32" x14ac:dyDescent="0.2">
      <c r="A153" s="14" t="s">
        <v>116</v>
      </c>
      <c r="B153" s="1" t="s">
        <v>143</v>
      </c>
      <c r="C153" s="16"/>
    </row>
    <row r="154" spans="1:3" ht="80" x14ac:dyDescent="0.2">
      <c r="A154" s="17" t="s">
        <v>117</v>
      </c>
      <c r="B154" s="1" t="s">
        <v>143</v>
      </c>
      <c r="C154" s="16"/>
    </row>
    <row r="155" spans="1:3" ht="80" x14ac:dyDescent="0.2">
      <c r="A155" s="14" t="s">
        <v>118</v>
      </c>
      <c r="B155" s="1" t="s">
        <v>143</v>
      </c>
      <c r="C155" s="16"/>
    </row>
    <row r="156" spans="1:3" ht="64" x14ac:dyDescent="0.2">
      <c r="A156" s="14" t="s">
        <v>119</v>
      </c>
      <c r="B156" s="1" t="s">
        <v>143</v>
      </c>
      <c r="C156" s="16"/>
    </row>
    <row r="157" spans="1:3" ht="16" x14ac:dyDescent="0.2">
      <c r="A157" s="14" t="s">
        <v>120</v>
      </c>
      <c r="B157" s="1" t="s">
        <v>143</v>
      </c>
      <c r="C157" s="16"/>
    </row>
    <row r="158" spans="1:3" x14ac:dyDescent="0.2">
      <c r="A158" s="7"/>
    </row>
    <row r="159" spans="1:3" ht="37.5" customHeight="1" x14ac:dyDescent="0.2">
      <c r="A159" s="180" t="s">
        <v>121</v>
      </c>
      <c r="B159" s="180"/>
      <c r="C159" s="180"/>
    </row>
    <row r="160" spans="1:3" x14ac:dyDescent="0.2">
      <c r="A160" s="7"/>
    </row>
    <row r="161" spans="1:3" ht="16" x14ac:dyDescent="0.2">
      <c r="A161" s="30" t="s">
        <v>13</v>
      </c>
      <c r="B161" s="12" t="s">
        <v>14</v>
      </c>
      <c r="C161" s="40"/>
    </row>
    <row r="162" spans="1:3" ht="48" x14ac:dyDescent="0.2">
      <c r="A162" s="17" t="s">
        <v>122</v>
      </c>
      <c r="B162" s="1" t="s">
        <v>143</v>
      </c>
      <c r="C162" s="15"/>
    </row>
    <row r="163" spans="1:3" ht="64" x14ac:dyDescent="0.2">
      <c r="A163" s="17" t="s">
        <v>123</v>
      </c>
      <c r="B163" s="1" t="s">
        <v>143</v>
      </c>
      <c r="C163" s="15"/>
    </row>
    <row r="164" spans="1:3" ht="32" x14ac:dyDescent="0.2">
      <c r="A164" s="27" t="s">
        <v>124</v>
      </c>
      <c r="B164" s="1" t="s">
        <v>143</v>
      </c>
      <c r="C164" s="15"/>
    </row>
    <row r="165" spans="1:3" ht="80" x14ac:dyDescent="0.2">
      <c r="A165" s="17" t="s">
        <v>125</v>
      </c>
      <c r="B165" s="1" t="s">
        <v>143</v>
      </c>
      <c r="C165" s="15"/>
    </row>
    <row r="166" spans="1:3" ht="48" x14ac:dyDescent="0.2">
      <c r="A166" s="17" t="s">
        <v>126</v>
      </c>
      <c r="B166" s="1" t="s">
        <v>143</v>
      </c>
      <c r="C166" s="15"/>
    </row>
    <row r="167" spans="1:3" ht="64" x14ac:dyDescent="0.2">
      <c r="A167" s="17" t="s">
        <v>127</v>
      </c>
      <c r="B167" s="1" t="s">
        <v>143</v>
      </c>
      <c r="C167" s="15"/>
    </row>
    <row r="168" spans="1:3" x14ac:dyDescent="0.2">
      <c r="A168" s="7"/>
    </row>
    <row r="169" spans="1:3" ht="36.75" customHeight="1" x14ac:dyDescent="0.2">
      <c r="A169" s="180" t="s">
        <v>128</v>
      </c>
      <c r="B169" s="180"/>
      <c r="C169" s="180"/>
    </row>
    <row r="170" spans="1:3" x14ac:dyDescent="0.2">
      <c r="A170" s="7"/>
    </row>
    <row r="171" spans="1:3" ht="16" x14ac:dyDescent="0.2">
      <c r="A171" s="39" t="s">
        <v>13</v>
      </c>
      <c r="B171" s="12" t="s">
        <v>14</v>
      </c>
      <c r="C171" s="40"/>
    </row>
    <row r="172" spans="1:3" ht="32" x14ac:dyDescent="0.2">
      <c r="A172" s="17" t="s">
        <v>129</v>
      </c>
      <c r="B172" s="1" t="s">
        <v>143</v>
      </c>
      <c r="C172" s="16"/>
    </row>
    <row r="173" spans="1:3" ht="16" x14ac:dyDescent="0.2">
      <c r="A173" s="17" t="s">
        <v>130</v>
      </c>
      <c r="B173" s="1" t="s">
        <v>143</v>
      </c>
      <c r="C173" s="16"/>
    </row>
    <row r="174" spans="1:3" ht="32" x14ac:dyDescent="0.2">
      <c r="A174" s="17" t="s">
        <v>131</v>
      </c>
      <c r="B174" s="1" t="s">
        <v>143</v>
      </c>
      <c r="C174" s="16"/>
    </row>
    <row r="175" spans="1:3" ht="32" x14ac:dyDescent="0.2">
      <c r="A175" s="17" t="s">
        <v>132</v>
      </c>
      <c r="B175" s="1" t="s">
        <v>143</v>
      </c>
      <c r="C175" s="16"/>
    </row>
    <row r="176" spans="1:3" ht="32" x14ac:dyDescent="0.2">
      <c r="A176" s="17" t="s">
        <v>133</v>
      </c>
      <c r="B176" s="1" t="s">
        <v>143</v>
      </c>
      <c r="C176" s="16"/>
    </row>
    <row r="177" spans="1:3" ht="32" x14ac:dyDescent="0.2">
      <c r="A177" s="17" t="s">
        <v>134</v>
      </c>
      <c r="B177" s="1" t="s">
        <v>143</v>
      </c>
      <c r="C177" s="16"/>
    </row>
    <row r="179" spans="1:3" ht="20" x14ac:dyDescent="0.2">
      <c r="A179" s="194" t="s">
        <v>156</v>
      </c>
      <c r="B179" s="195"/>
      <c r="C179" s="196"/>
    </row>
    <row r="181" spans="1:3" ht="20.25" customHeight="1" x14ac:dyDescent="0.2">
      <c r="A181" s="197" t="s">
        <v>157</v>
      </c>
      <c r="B181" s="197"/>
      <c r="C181" s="197"/>
    </row>
    <row r="183" spans="1:3" x14ac:dyDescent="0.2">
      <c r="A183" s="91" t="s">
        <v>13</v>
      </c>
      <c r="B183" s="92" t="s">
        <v>14</v>
      </c>
      <c r="C183" s="15"/>
    </row>
    <row r="184" spans="1:3" ht="64" x14ac:dyDescent="0.2">
      <c r="A184" s="14" t="s">
        <v>158</v>
      </c>
      <c r="B184" s="1" t="s">
        <v>143</v>
      </c>
      <c r="C184" s="15"/>
    </row>
    <row r="185" spans="1:3" ht="48" x14ac:dyDescent="0.2">
      <c r="A185" s="14" t="s">
        <v>159</v>
      </c>
      <c r="B185" s="1" t="s">
        <v>143</v>
      </c>
      <c r="C185" s="15"/>
    </row>
    <row r="186" spans="1:3" ht="32" x14ac:dyDescent="0.2">
      <c r="A186" s="14" t="s">
        <v>160</v>
      </c>
      <c r="B186" s="1" t="s">
        <v>143</v>
      </c>
      <c r="C186" s="15"/>
    </row>
    <row r="187" spans="1:3" ht="32" x14ac:dyDescent="0.2">
      <c r="A187" s="14" t="s">
        <v>161</v>
      </c>
      <c r="B187" s="1" t="s">
        <v>143</v>
      </c>
      <c r="C187" s="15"/>
    </row>
    <row r="188" spans="1:3" ht="64" x14ac:dyDescent="0.2">
      <c r="A188" s="14" t="s">
        <v>162</v>
      </c>
      <c r="B188" s="1" t="s">
        <v>143</v>
      </c>
      <c r="C188" s="15"/>
    </row>
    <row r="189" spans="1:3" ht="16" x14ac:dyDescent="0.2">
      <c r="A189" s="14" t="s">
        <v>163</v>
      </c>
      <c r="B189" s="1" t="s">
        <v>143</v>
      </c>
      <c r="C189" s="15"/>
    </row>
    <row r="190" spans="1:3" ht="32" x14ac:dyDescent="0.2">
      <c r="A190" s="14" t="s">
        <v>164</v>
      </c>
      <c r="B190" s="1" t="s">
        <v>143</v>
      </c>
      <c r="C190" s="15"/>
    </row>
    <row r="191" spans="1:3" ht="80" x14ac:dyDescent="0.2">
      <c r="A191" s="14" t="s">
        <v>165</v>
      </c>
      <c r="B191" s="1" t="s">
        <v>143</v>
      </c>
      <c r="C191" s="15"/>
    </row>
    <row r="192" spans="1:3" ht="64" x14ac:dyDescent="0.2">
      <c r="A192" s="14" t="s">
        <v>166</v>
      </c>
      <c r="B192" s="1" t="s">
        <v>143</v>
      </c>
      <c r="C192" s="15"/>
    </row>
    <row r="195" spans="1:3" x14ac:dyDescent="0.2">
      <c r="A195" s="198" t="s">
        <v>167</v>
      </c>
      <c r="B195" s="198"/>
      <c r="C195" s="198"/>
    </row>
    <row r="197" spans="1:3" x14ac:dyDescent="0.2">
      <c r="A197" s="91" t="s">
        <v>13</v>
      </c>
      <c r="B197" s="92" t="s">
        <v>14</v>
      </c>
      <c r="C197" s="15"/>
    </row>
    <row r="198" spans="1:3" ht="64" x14ac:dyDescent="0.2">
      <c r="A198" s="17" t="s">
        <v>168</v>
      </c>
      <c r="B198" s="1" t="s">
        <v>143</v>
      </c>
      <c r="C198" s="15"/>
    </row>
    <row r="199" spans="1:3" ht="80" x14ac:dyDescent="0.2">
      <c r="A199" s="17" t="s">
        <v>169</v>
      </c>
      <c r="B199" s="1" t="s">
        <v>143</v>
      </c>
      <c r="C199" s="15"/>
    </row>
    <row r="200" spans="1:3" ht="48" x14ac:dyDescent="0.2">
      <c r="A200" s="17" t="s">
        <v>170</v>
      </c>
      <c r="B200" s="1" t="s">
        <v>143</v>
      </c>
      <c r="C200" s="15"/>
    </row>
    <row r="201" spans="1:3" ht="64" x14ac:dyDescent="0.2">
      <c r="A201" s="17" t="s">
        <v>171</v>
      </c>
      <c r="B201" s="1" t="s">
        <v>143</v>
      </c>
      <c r="C201" s="15"/>
    </row>
    <row r="202" spans="1:3" ht="64" x14ac:dyDescent="0.2">
      <c r="A202" s="17" t="s">
        <v>172</v>
      </c>
      <c r="B202" s="1" t="s">
        <v>143</v>
      </c>
      <c r="C202" s="15"/>
    </row>
    <row r="203" spans="1:3" ht="32" x14ac:dyDescent="0.2">
      <c r="A203" s="17" t="s">
        <v>173</v>
      </c>
      <c r="B203" s="1" t="s">
        <v>143</v>
      </c>
      <c r="C203" s="15"/>
    </row>
    <row r="204" spans="1:3" ht="32" x14ac:dyDescent="0.2">
      <c r="A204" s="17" t="s">
        <v>174</v>
      </c>
      <c r="B204" s="1" t="s">
        <v>143</v>
      </c>
      <c r="C204" s="15"/>
    </row>
    <row r="205" spans="1:3" ht="48" x14ac:dyDescent="0.2">
      <c r="A205" s="17" t="s">
        <v>175</v>
      </c>
      <c r="B205" s="1" t="s">
        <v>143</v>
      </c>
      <c r="C205" s="15"/>
    </row>
    <row r="206" spans="1:3" ht="112" x14ac:dyDescent="0.2">
      <c r="A206" s="17" t="s">
        <v>176</v>
      </c>
      <c r="B206" s="1" t="s">
        <v>143</v>
      </c>
      <c r="C206" s="15"/>
    </row>
    <row r="208" spans="1:3" x14ac:dyDescent="0.2">
      <c r="A208" s="199" t="s">
        <v>177</v>
      </c>
      <c r="B208" s="199"/>
      <c r="C208" s="199"/>
    </row>
    <row r="210" spans="1:3" x14ac:dyDescent="0.2">
      <c r="A210" s="91" t="s">
        <v>13</v>
      </c>
      <c r="B210" s="93" t="s">
        <v>14</v>
      </c>
      <c r="C210" s="15"/>
    </row>
    <row r="211" spans="1:3" ht="16" x14ac:dyDescent="0.2">
      <c r="A211" s="17" t="s">
        <v>178</v>
      </c>
      <c r="B211" s="1" t="s">
        <v>143</v>
      </c>
      <c r="C211" s="15"/>
    </row>
    <row r="212" spans="1:3" ht="48" x14ac:dyDescent="0.2">
      <c r="A212" s="17" t="s">
        <v>179</v>
      </c>
      <c r="B212" s="1" t="s">
        <v>143</v>
      </c>
      <c r="C212" s="15"/>
    </row>
    <row r="213" spans="1:3" ht="32" x14ac:dyDescent="0.2">
      <c r="A213" s="17" t="s">
        <v>180</v>
      </c>
      <c r="B213" s="1" t="s">
        <v>143</v>
      </c>
      <c r="C213" s="15"/>
    </row>
    <row r="214" spans="1:3" ht="48" x14ac:dyDescent="0.2">
      <c r="A214" s="17" t="s">
        <v>181</v>
      </c>
      <c r="B214" s="1" t="s">
        <v>143</v>
      </c>
      <c r="C214" s="15"/>
    </row>
    <row r="215" spans="1:3" ht="96" x14ac:dyDescent="0.2">
      <c r="A215" s="17" t="s">
        <v>182</v>
      </c>
      <c r="B215" s="1" t="s">
        <v>143</v>
      </c>
      <c r="C215" s="15"/>
    </row>
    <row r="216" spans="1:3" ht="96" x14ac:dyDescent="0.2">
      <c r="A216" s="17" t="s">
        <v>183</v>
      </c>
      <c r="B216" s="1" t="s">
        <v>143</v>
      </c>
      <c r="C216" s="15"/>
    </row>
    <row r="217" spans="1:3" ht="64" x14ac:dyDescent="0.2">
      <c r="A217" s="17" t="s">
        <v>184</v>
      </c>
      <c r="B217" s="1" t="s">
        <v>143</v>
      </c>
      <c r="C217" s="15"/>
    </row>
    <row r="218" spans="1:3" ht="32" x14ac:dyDescent="0.2">
      <c r="A218" s="17" t="s">
        <v>185</v>
      </c>
      <c r="B218" s="1" t="s">
        <v>143</v>
      </c>
      <c r="C218" s="15"/>
    </row>
    <row r="219" spans="1:3" ht="32" x14ac:dyDescent="0.2">
      <c r="A219" s="17" t="s">
        <v>186</v>
      </c>
      <c r="B219" s="1" t="s">
        <v>143</v>
      </c>
      <c r="C219" s="15"/>
    </row>
    <row r="220" spans="1:3" ht="32" x14ac:dyDescent="0.2">
      <c r="A220" s="17" t="s">
        <v>187</v>
      </c>
      <c r="B220" s="1" t="s">
        <v>143</v>
      </c>
      <c r="C220" s="15"/>
    </row>
    <row r="221" spans="1:3" ht="48" x14ac:dyDescent="0.2">
      <c r="A221" s="17" t="s">
        <v>188</v>
      </c>
      <c r="B221" s="1" t="s">
        <v>143</v>
      </c>
      <c r="C221" s="15"/>
    </row>
    <row r="222" spans="1:3" ht="32" x14ac:dyDescent="0.2">
      <c r="A222" s="94" t="s">
        <v>189</v>
      </c>
      <c r="B222" s="1" t="s">
        <v>143</v>
      </c>
      <c r="C222" s="95"/>
    </row>
    <row r="223" spans="1:3" ht="80" x14ac:dyDescent="0.2">
      <c r="A223" s="14" t="s">
        <v>190</v>
      </c>
      <c r="B223" s="1" t="s">
        <v>143</v>
      </c>
      <c r="C223" s="15"/>
    </row>
    <row r="224" spans="1:3" x14ac:dyDescent="0.2">
      <c r="A224" s="6"/>
      <c r="B224" s="6"/>
      <c r="C224" s="6"/>
    </row>
    <row r="225" spans="1:3" ht="29.25" customHeight="1" x14ac:dyDescent="0.2">
      <c r="A225" s="200" t="s">
        <v>191</v>
      </c>
      <c r="B225" s="200"/>
      <c r="C225" s="200"/>
    </row>
    <row r="226" spans="1:3" x14ac:dyDescent="0.2">
      <c r="A226" s="6"/>
      <c r="B226" s="6"/>
      <c r="C226" s="6"/>
    </row>
    <row r="227" spans="1:3" x14ac:dyDescent="0.2">
      <c r="A227" s="91" t="s">
        <v>13</v>
      </c>
      <c r="B227" s="92" t="s">
        <v>14</v>
      </c>
      <c r="C227" s="15"/>
    </row>
    <row r="228" spans="1:3" x14ac:dyDescent="0.2">
      <c r="A228" s="96" t="s">
        <v>192</v>
      </c>
      <c r="B228" s="1" t="s">
        <v>143</v>
      </c>
      <c r="C228" s="15"/>
    </row>
    <row r="229" spans="1:3" x14ac:dyDescent="0.2">
      <c r="A229" s="96" t="s">
        <v>193</v>
      </c>
      <c r="B229" s="1" t="s">
        <v>143</v>
      </c>
      <c r="C229" s="15"/>
    </row>
    <row r="230" spans="1:3" ht="32" x14ac:dyDescent="0.2">
      <c r="A230" s="17" t="s">
        <v>194</v>
      </c>
      <c r="B230" s="1" t="s">
        <v>143</v>
      </c>
      <c r="C230" s="15"/>
    </row>
    <row r="231" spans="1:3" ht="32" x14ac:dyDescent="0.2">
      <c r="A231" s="17" t="s">
        <v>195</v>
      </c>
      <c r="B231" s="1" t="s">
        <v>143</v>
      </c>
      <c r="C231" s="15"/>
    </row>
    <row r="232" spans="1:3" ht="48" x14ac:dyDescent="0.2">
      <c r="A232" s="17" t="s">
        <v>196</v>
      </c>
      <c r="B232" s="1" t="s">
        <v>143</v>
      </c>
      <c r="C232" s="15"/>
    </row>
    <row r="233" spans="1:3" ht="32" x14ac:dyDescent="0.2">
      <c r="A233" s="94" t="s">
        <v>197</v>
      </c>
      <c r="B233" s="1" t="s">
        <v>143</v>
      </c>
      <c r="C233" s="95"/>
    </row>
    <row r="234" spans="1:3" x14ac:dyDescent="0.2">
      <c r="A234" s="97"/>
      <c r="B234" s="97"/>
      <c r="C234" s="97"/>
    </row>
    <row r="235" spans="1:3" ht="33" customHeight="1" x14ac:dyDescent="0.2">
      <c r="A235" s="200" t="s">
        <v>198</v>
      </c>
      <c r="B235" s="200"/>
      <c r="C235" s="200"/>
    </row>
    <row r="236" spans="1:3" x14ac:dyDescent="0.2">
      <c r="A236" s="6"/>
      <c r="B236" s="6"/>
      <c r="C236" s="6"/>
    </row>
    <row r="237" spans="1:3" x14ac:dyDescent="0.2">
      <c r="A237" s="91" t="s">
        <v>13</v>
      </c>
      <c r="B237" s="92" t="s">
        <v>199</v>
      </c>
      <c r="C237" s="15"/>
    </row>
    <row r="238" spans="1:3" ht="32" x14ac:dyDescent="0.2">
      <c r="A238" s="14" t="s">
        <v>200</v>
      </c>
      <c r="B238" s="1" t="s">
        <v>143</v>
      </c>
      <c r="C238" s="15"/>
    </row>
    <row r="239" spans="1:3" x14ac:dyDescent="0.2">
      <c r="A239" s="98" t="s">
        <v>201</v>
      </c>
      <c r="B239" s="1" t="s">
        <v>143</v>
      </c>
      <c r="C239" s="15"/>
    </row>
    <row r="240" spans="1:3" x14ac:dyDescent="0.2">
      <c r="A240" s="98" t="s">
        <v>202</v>
      </c>
      <c r="B240" s="1" t="s">
        <v>143</v>
      </c>
      <c r="C240" s="15"/>
    </row>
    <row r="241" spans="1:3" ht="16" x14ac:dyDescent="0.2">
      <c r="A241" s="14" t="s">
        <v>203</v>
      </c>
      <c r="B241" s="1" t="s">
        <v>143</v>
      </c>
      <c r="C241" s="15"/>
    </row>
    <row r="242" spans="1:3" ht="32" x14ac:dyDescent="0.2">
      <c r="A242" s="17" t="s">
        <v>204</v>
      </c>
      <c r="B242" s="1" t="s">
        <v>143</v>
      </c>
      <c r="C242" s="15"/>
    </row>
    <row r="243" spans="1:3" ht="48" x14ac:dyDescent="0.2">
      <c r="A243" s="14" t="s">
        <v>205</v>
      </c>
      <c r="B243" s="1" t="s">
        <v>143</v>
      </c>
      <c r="C243" s="15"/>
    </row>
    <row r="244" spans="1:3" ht="32" x14ac:dyDescent="0.2">
      <c r="A244" s="14" t="s">
        <v>206</v>
      </c>
      <c r="B244" s="1" t="s">
        <v>143</v>
      </c>
      <c r="C244" s="15"/>
    </row>
    <row r="245" spans="1:3" ht="32" x14ac:dyDescent="0.2">
      <c r="A245" s="99" t="s">
        <v>207</v>
      </c>
      <c r="B245" s="1" t="s">
        <v>143</v>
      </c>
      <c r="C245" s="95"/>
    </row>
    <row r="246" spans="1:3" x14ac:dyDescent="0.2">
      <c r="A246" s="97"/>
      <c r="B246" s="97"/>
      <c r="C246" s="97"/>
    </row>
    <row r="247" spans="1:3" ht="44.25" customHeight="1" x14ac:dyDescent="0.2">
      <c r="A247" s="200" t="s">
        <v>208</v>
      </c>
      <c r="B247" s="200"/>
      <c r="C247" s="200"/>
    </row>
    <row r="249" spans="1:3" x14ac:dyDescent="0.2">
      <c r="A249" s="100" t="s">
        <v>13</v>
      </c>
      <c r="B249" s="101" t="s">
        <v>14</v>
      </c>
      <c r="C249" s="15"/>
    </row>
    <row r="250" spans="1:3" ht="64" x14ac:dyDescent="0.2">
      <c r="A250" s="14" t="s">
        <v>209</v>
      </c>
      <c r="B250" s="1" t="s">
        <v>143</v>
      </c>
      <c r="C250" s="15"/>
    </row>
    <row r="251" spans="1:3" ht="32" x14ac:dyDescent="0.2">
      <c r="A251" s="14" t="s">
        <v>210</v>
      </c>
      <c r="B251" s="1" t="s">
        <v>143</v>
      </c>
      <c r="C251" s="15"/>
    </row>
    <row r="252" spans="1:3" ht="48" x14ac:dyDescent="0.2">
      <c r="A252" s="14" t="s">
        <v>211</v>
      </c>
      <c r="B252" s="1" t="s">
        <v>143</v>
      </c>
      <c r="C252" s="15"/>
    </row>
    <row r="253" spans="1:3" ht="48" x14ac:dyDescent="0.2">
      <c r="A253" s="14" t="s">
        <v>212</v>
      </c>
      <c r="B253" s="1" t="s">
        <v>143</v>
      </c>
      <c r="C253" s="15"/>
    </row>
    <row r="254" spans="1:3" ht="32" x14ac:dyDescent="0.2">
      <c r="A254" s="14" t="s">
        <v>213</v>
      </c>
      <c r="B254" s="1" t="s">
        <v>143</v>
      </c>
      <c r="C254" s="15"/>
    </row>
    <row r="255" spans="1:3" ht="32" x14ac:dyDescent="0.2">
      <c r="A255" s="14" t="s">
        <v>214</v>
      </c>
      <c r="B255" s="1" t="s">
        <v>143</v>
      </c>
      <c r="C255" s="15"/>
    </row>
    <row r="256" spans="1:3" ht="64" x14ac:dyDescent="0.2">
      <c r="A256" s="14" t="s">
        <v>215</v>
      </c>
      <c r="B256" s="1" t="s">
        <v>143</v>
      </c>
      <c r="C256" s="15"/>
    </row>
    <row r="257" spans="1:3" ht="16" x14ac:dyDescent="0.2">
      <c r="A257" s="17" t="s">
        <v>216</v>
      </c>
      <c r="B257" s="1" t="s">
        <v>143</v>
      </c>
      <c r="C257" s="15"/>
    </row>
    <row r="258" spans="1:3" ht="32" x14ac:dyDescent="0.2">
      <c r="A258" s="17" t="s">
        <v>217</v>
      </c>
      <c r="B258" s="1" t="s">
        <v>143</v>
      </c>
      <c r="C258" s="15"/>
    </row>
    <row r="259" spans="1:3" x14ac:dyDescent="0.2">
      <c r="A259" s="6"/>
      <c r="B259" s="102"/>
      <c r="C259" s="6"/>
    </row>
    <row r="260" spans="1:3" ht="32.25" customHeight="1" x14ac:dyDescent="0.2">
      <c r="A260" s="200" t="s">
        <v>218</v>
      </c>
      <c r="B260" s="200"/>
      <c r="C260" s="200"/>
    </row>
    <row r="262" spans="1:3" x14ac:dyDescent="0.2">
      <c r="A262" s="91" t="s">
        <v>13</v>
      </c>
      <c r="B262" s="93" t="s">
        <v>14</v>
      </c>
      <c r="C262" s="15"/>
    </row>
    <row r="263" spans="1:3" ht="32" x14ac:dyDescent="0.2">
      <c r="A263" s="17" t="s">
        <v>219</v>
      </c>
      <c r="B263" s="1" t="s">
        <v>143</v>
      </c>
      <c r="C263" s="15"/>
    </row>
    <row r="264" spans="1:3" ht="48" x14ac:dyDescent="0.2">
      <c r="A264" s="14" t="s">
        <v>220</v>
      </c>
      <c r="B264" s="1" t="s">
        <v>143</v>
      </c>
      <c r="C264" s="15"/>
    </row>
    <row r="265" spans="1:3" ht="48" x14ac:dyDescent="0.2">
      <c r="A265" s="14" t="s">
        <v>221</v>
      </c>
      <c r="B265" s="1" t="s">
        <v>143</v>
      </c>
      <c r="C265" s="15"/>
    </row>
    <row r="266" spans="1:3" ht="32" x14ac:dyDescent="0.2">
      <c r="A266" s="14" t="s">
        <v>222</v>
      </c>
      <c r="B266" s="1" t="s">
        <v>143</v>
      </c>
      <c r="C266" s="15"/>
    </row>
    <row r="267" spans="1:3" ht="69.75" customHeight="1" x14ac:dyDescent="0.2">
      <c r="A267" s="14" t="s">
        <v>223</v>
      </c>
      <c r="B267" s="1" t="s">
        <v>143</v>
      </c>
      <c r="C267" s="15"/>
    </row>
    <row r="268" spans="1:3" hidden="1" x14ac:dyDescent="0.2">
      <c r="A268" s="6"/>
      <c r="B268" s="6"/>
      <c r="C268" s="6"/>
    </row>
    <row r="269" spans="1:3" ht="48" customHeight="1" x14ac:dyDescent="0.2">
      <c r="A269" s="217" t="s">
        <v>224</v>
      </c>
      <c r="B269" s="217"/>
      <c r="C269" s="217"/>
    </row>
    <row r="270" spans="1:3" x14ac:dyDescent="0.2">
      <c r="A270" s="6"/>
      <c r="B270" s="6"/>
      <c r="C270" s="6"/>
    </row>
    <row r="271" spans="1:3" x14ac:dyDescent="0.2">
      <c r="A271" s="91" t="s">
        <v>13</v>
      </c>
      <c r="B271" s="92" t="s">
        <v>14</v>
      </c>
      <c r="C271" s="15"/>
    </row>
    <row r="272" spans="1:3" ht="32" x14ac:dyDescent="0.2">
      <c r="A272" s="14" t="s">
        <v>225</v>
      </c>
      <c r="B272" s="1" t="s">
        <v>143</v>
      </c>
      <c r="C272" s="15"/>
    </row>
    <row r="273" spans="1:3" ht="80" x14ac:dyDescent="0.2">
      <c r="A273" s="14" t="s">
        <v>226</v>
      </c>
      <c r="B273" s="1" t="s">
        <v>143</v>
      </c>
      <c r="C273" s="15"/>
    </row>
    <row r="274" spans="1:3" ht="32" x14ac:dyDescent="0.2">
      <c r="A274" s="17" t="s">
        <v>227</v>
      </c>
      <c r="B274" s="1" t="s">
        <v>143</v>
      </c>
      <c r="C274" s="15"/>
    </row>
    <row r="275" spans="1:3" ht="64" x14ac:dyDescent="0.2">
      <c r="A275" s="17" t="s">
        <v>228</v>
      </c>
      <c r="B275" s="1" t="s">
        <v>143</v>
      </c>
      <c r="C275" s="15"/>
    </row>
    <row r="276" spans="1:3" ht="32" x14ac:dyDescent="0.2">
      <c r="A276" s="99" t="s">
        <v>229</v>
      </c>
      <c r="B276" s="1" t="s">
        <v>143</v>
      </c>
      <c r="C276" s="95"/>
    </row>
    <row r="277" spans="1:3" x14ac:dyDescent="0.2">
      <c r="A277" s="97"/>
      <c r="B277" s="97"/>
      <c r="C277" s="97"/>
    </row>
    <row r="278" spans="1:3" ht="33.75" customHeight="1" x14ac:dyDescent="0.2">
      <c r="A278" s="216" t="s">
        <v>230</v>
      </c>
      <c r="B278" s="216"/>
      <c r="C278" s="216"/>
    </row>
    <row r="280" spans="1:3" x14ac:dyDescent="0.2">
      <c r="A280" s="91" t="s">
        <v>13</v>
      </c>
      <c r="B280" s="92" t="s">
        <v>14</v>
      </c>
      <c r="C280" s="15"/>
    </row>
    <row r="281" spans="1:3" ht="32" x14ac:dyDescent="0.2">
      <c r="A281" s="17" t="s">
        <v>231</v>
      </c>
      <c r="B281" s="1" t="s">
        <v>143</v>
      </c>
      <c r="C281" s="15"/>
    </row>
    <row r="282" spans="1:3" ht="32" x14ac:dyDescent="0.2">
      <c r="A282" s="17" t="s">
        <v>232</v>
      </c>
      <c r="B282" s="1" t="s">
        <v>143</v>
      </c>
      <c r="C282" s="15"/>
    </row>
    <row r="283" spans="1:3" ht="32" x14ac:dyDescent="0.2">
      <c r="A283" s="17" t="s">
        <v>233</v>
      </c>
      <c r="B283" s="1" t="s">
        <v>143</v>
      </c>
      <c r="C283" s="15"/>
    </row>
    <row r="284" spans="1:3" ht="48" x14ac:dyDescent="0.2">
      <c r="A284" s="17" t="s">
        <v>234</v>
      </c>
      <c r="B284" s="1" t="s">
        <v>143</v>
      </c>
      <c r="C284" s="15"/>
    </row>
    <row r="285" spans="1:3" ht="32" x14ac:dyDescent="0.2">
      <c r="A285" s="17" t="s">
        <v>235</v>
      </c>
      <c r="B285" s="1" t="s">
        <v>143</v>
      </c>
      <c r="C285" s="15"/>
    </row>
    <row r="286" spans="1:3" ht="32" x14ac:dyDescent="0.2">
      <c r="A286" s="17" t="s">
        <v>236</v>
      </c>
      <c r="B286" s="1" t="s">
        <v>143</v>
      </c>
      <c r="C286" s="15"/>
    </row>
    <row r="287" spans="1:3" ht="32" x14ac:dyDescent="0.2">
      <c r="A287" s="103" t="s">
        <v>237</v>
      </c>
      <c r="B287" s="1" t="s">
        <v>143</v>
      </c>
      <c r="C287" s="15"/>
    </row>
    <row r="289" spans="1:3" x14ac:dyDescent="0.2">
      <c r="A289" s="201" t="s">
        <v>3</v>
      </c>
      <c r="B289" s="202"/>
      <c r="C289" s="203"/>
    </row>
    <row r="290" spans="1:3" x14ac:dyDescent="0.2">
      <c r="A290" s="204"/>
      <c r="B290" s="205"/>
      <c r="C290" s="206"/>
    </row>
    <row r="292" spans="1:3" ht="29.25" customHeight="1" x14ac:dyDescent="0.2">
      <c r="A292" s="200" t="s">
        <v>238</v>
      </c>
      <c r="B292" s="200"/>
      <c r="C292" s="200"/>
    </row>
    <row r="294" spans="1:3" x14ac:dyDescent="0.2">
      <c r="A294" s="91" t="s">
        <v>13</v>
      </c>
      <c r="B294" s="93" t="s">
        <v>14</v>
      </c>
      <c r="C294" s="15"/>
    </row>
    <row r="295" spans="1:3" ht="48" x14ac:dyDescent="0.2">
      <c r="A295" s="14" t="s">
        <v>239</v>
      </c>
      <c r="B295" s="1" t="s">
        <v>143</v>
      </c>
      <c r="C295" s="15"/>
    </row>
    <row r="296" spans="1:3" ht="16" x14ac:dyDescent="0.2">
      <c r="A296" s="14" t="s">
        <v>240</v>
      </c>
      <c r="B296" s="1" t="s">
        <v>143</v>
      </c>
      <c r="C296" s="15"/>
    </row>
    <row r="297" spans="1:3" ht="48" x14ac:dyDescent="0.2">
      <c r="A297" s="14" t="s">
        <v>241</v>
      </c>
      <c r="B297" s="1" t="s">
        <v>143</v>
      </c>
      <c r="C297" s="15"/>
    </row>
    <row r="298" spans="1:3" ht="32" x14ac:dyDescent="0.2">
      <c r="A298" s="17" t="s">
        <v>242</v>
      </c>
      <c r="B298" s="1" t="s">
        <v>143</v>
      </c>
      <c r="C298" s="15"/>
    </row>
    <row r="299" spans="1:3" ht="48" x14ac:dyDescent="0.2">
      <c r="A299" s="14" t="s">
        <v>243</v>
      </c>
      <c r="B299" s="1" t="s">
        <v>143</v>
      </c>
      <c r="C299" s="15"/>
    </row>
    <row r="300" spans="1:3" x14ac:dyDescent="0.2">
      <c r="A300" s="6"/>
      <c r="B300" s="102"/>
      <c r="C300" s="6"/>
    </row>
    <row r="301" spans="1:3" x14ac:dyDescent="0.2">
      <c r="A301" s="207" t="s">
        <v>154</v>
      </c>
      <c r="B301" s="208"/>
      <c r="C301" s="209"/>
    </row>
    <row r="302" spans="1:3" x14ac:dyDescent="0.2">
      <c r="A302" s="210"/>
      <c r="B302" s="211"/>
      <c r="C302" s="212"/>
    </row>
    <row r="303" spans="1:3" x14ac:dyDescent="0.2">
      <c r="A303" s="213"/>
      <c r="B303" s="214"/>
      <c r="C303" s="215"/>
    </row>
    <row r="305" spans="1:3" ht="50.25" customHeight="1" x14ac:dyDescent="0.2">
      <c r="A305" s="216" t="s">
        <v>244</v>
      </c>
      <c r="B305" s="216"/>
      <c r="C305" s="216"/>
    </row>
    <row r="307" spans="1:3" x14ac:dyDescent="0.2">
      <c r="A307" s="91" t="s">
        <v>13</v>
      </c>
      <c r="B307" s="93" t="s">
        <v>14</v>
      </c>
      <c r="C307" s="15"/>
    </row>
    <row r="308" spans="1:3" ht="32" x14ac:dyDescent="0.2">
      <c r="A308" s="17" t="s">
        <v>245</v>
      </c>
      <c r="B308" s="1" t="s">
        <v>143</v>
      </c>
      <c r="C308" s="15"/>
    </row>
    <row r="309" spans="1:3" ht="16" x14ac:dyDescent="0.2">
      <c r="A309" s="17" t="s">
        <v>246</v>
      </c>
      <c r="B309" s="1" t="s">
        <v>143</v>
      </c>
      <c r="C309" s="15"/>
    </row>
    <row r="310" spans="1:3" ht="32" x14ac:dyDescent="0.2">
      <c r="A310" s="17" t="s">
        <v>247</v>
      </c>
      <c r="B310" s="1" t="s">
        <v>143</v>
      </c>
      <c r="C310" s="15"/>
    </row>
    <row r="311" spans="1:3" ht="48" x14ac:dyDescent="0.2">
      <c r="A311" s="14" t="s">
        <v>248</v>
      </c>
      <c r="B311" s="1" t="s">
        <v>143</v>
      </c>
      <c r="C311" s="15"/>
    </row>
    <row r="312" spans="1:3" ht="80" x14ac:dyDescent="0.2">
      <c r="A312" s="14" t="s">
        <v>249</v>
      </c>
      <c r="B312" s="1" t="s">
        <v>143</v>
      </c>
      <c r="C312" s="15"/>
    </row>
    <row r="313" spans="1:3" ht="32" x14ac:dyDescent="0.2">
      <c r="A313" s="17" t="s">
        <v>250</v>
      </c>
      <c r="B313" s="1" t="s">
        <v>143</v>
      </c>
      <c r="C313" s="15"/>
    </row>
    <row r="314" spans="1:3" ht="48" x14ac:dyDescent="0.2">
      <c r="A314" s="99" t="s">
        <v>251</v>
      </c>
      <c r="B314" s="1" t="s">
        <v>143</v>
      </c>
      <c r="C314" s="95"/>
    </row>
    <row r="315" spans="1:3" x14ac:dyDescent="0.2">
      <c r="A315" s="97"/>
      <c r="B315" s="97"/>
      <c r="C315" s="97"/>
    </row>
  </sheetData>
  <sheetProtection algorithmName="SHA-512" hashValue="Axg5foZlr7vFwNwFug1ixqvp5TFS5BFbn4QUjccNH83WHjRfKkZEyCappBahJUGm7+MrTfs1HANfZT2NKz/M4A==" saltValue="2SIscHDQwHLZyb+1uiwlXw==" spinCount="100000" sheet="1" objects="1" scenarios="1" selectLockedCells="1"/>
  <protectedRanges>
    <protectedRange algorithmName="SHA-512" hashValue="/yAJXfVJ7l0WLJgTVj4i9zWWw3f/iE56tcxjLfxCtq4j4NHqfiWZQVNQY0hUNVIdGvEWU/ZWIQYtA98SpBfMDA==" saltValue="6BXRbrqERsdvB/yNAPYMUA==" spinCount="100000" sqref="B15:B28 B33:B37 B42:B46 B51:B58 B67:B79 B87:B97 B107:B118 B125:B130 B137:B142 B149:B157 B162:B167 B172:B177 B184:B192 B198:B206 B211:B223 B228:B233 B238:B245 B250:B258 B263:B267 B272:B276 B281:B287 B295:B299 B308:B314" name="Results_1_1_1"/>
  </protectedRanges>
  <mergeCells count="33">
    <mergeCell ref="A289:C290"/>
    <mergeCell ref="A292:C292"/>
    <mergeCell ref="A301:C303"/>
    <mergeCell ref="A305:C305"/>
    <mergeCell ref="A235:C235"/>
    <mergeCell ref="A247:C247"/>
    <mergeCell ref="A260:C260"/>
    <mergeCell ref="A269:C269"/>
    <mergeCell ref="A278:C278"/>
    <mergeCell ref="A179:C179"/>
    <mergeCell ref="A181:C181"/>
    <mergeCell ref="A195:C195"/>
    <mergeCell ref="A208:C208"/>
    <mergeCell ref="A225:C225"/>
    <mergeCell ref="A169:C169"/>
    <mergeCell ref="A104:C104"/>
    <mergeCell ref="A122:C122"/>
    <mergeCell ref="A134:C134"/>
    <mergeCell ref="A144:C144"/>
    <mergeCell ref="A146:C146"/>
    <mergeCell ref="A159:C159"/>
    <mergeCell ref="A84:C84"/>
    <mergeCell ref="A1:C1"/>
    <mergeCell ref="A2:C2"/>
    <mergeCell ref="A9:C9"/>
    <mergeCell ref="A10:C10"/>
    <mergeCell ref="A12:C12"/>
    <mergeCell ref="A30:C30"/>
    <mergeCell ref="A39:C39"/>
    <mergeCell ref="A48:C48"/>
    <mergeCell ref="A60:C60"/>
    <mergeCell ref="A62:C62"/>
    <mergeCell ref="A64:C64"/>
  </mergeCells>
  <dataValidations count="1">
    <dataValidation type="list" showInputMessage="1" showErrorMessage="1" sqref="B15:B28 B33:B37 B42:B46 B51:B58 B67:B79 B87:B97 B107:B118 B125:B130 B137:B142 B149:B157 B162:B167 B172:B177 B184:B192 B198:B206 B211:B223 B228:B233 B238:B245 B250:B258 B263:B267 B272:B276 B281:B287 B295:B299 B308:B314" xr:uid="{00000000-0002-0000-0200-000000000000}">
      <formula1>"y,n"</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dimension ref="A1:X315"/>
  <sheetViews>
    <sheetView topLeftCell="A2" zoomScaleNormal="100" workbookViewId="0">
      <selection activeCell="B21" sqref="B21"/>
    </sheetView>
  </sheetViews>
  <sheetFormatPr baseColWidth="10" defaultColWidth="9.1640625" defaultRowHeight="15" x14ac:dyDescent="0.2"/>
  <cols>
    <col min="1" max="1" width="35" style="3" bestFit="1" customWidth="1"/>
    <col min="2" max="2" width="21.5" style="3" customWidth="1"/>
    <col min="3" max="5" width="9.1640625" style="3"/>
    <col min="6" max="6" width="20.5" style="3" bestFit="1" customWidth="1"/>
    <col min="7" max="7" width="10.5" style="3" customWidth="1"/>
    <col min="8" max="8" width="9.1640625" style="3"/>
    <col min="9" max="10" width="12.83203125" style="3" customWidth="1"/>
    <col min="11" max="16384" width="9.1640625" style="3"/>
  </cols>
  <sheetData>
    <row r="1" spans="1:24" ht="25.5" customHeight="1" x14ac:dyDescent="0.25">
      <c r="A1" s="181" t="s">
        <v>7</v>
      </c>
      <c r="B1" s="181"/>
      <c r="C1" s="181"/>
    </row>
    <row r="2" spans="1:24" ht="15" customHeight="1" x14ac:dyDescent="0.2">
      <c r="A2" s="182" t="s">
        <v>8</v>
      </c>
      <c r="B2" s="182"/>
      <c r="C2" s="182"/>
    </row>
    <row r="3" spans="1:24" x14ac:dyDescent="0.2">
      <c r="A3" s="64"/>
      <c r="B3" s="64"/>
      <c r="C3" s="64"/>
    </row>
    <row r="4" spans="1:24" ht="16" x14ac:dyDescent="0.2">
      <c r="A4" s="54" t="s">
        <v>9</v>
      </c>
      <c r="B4" s="65">
        <v>43802</v>
      </c>
      <c r="C4" s="52"/>
      <c r="M4" s="42"/>
      <c r="O4" s="42"/>
      <c r="T4" s="42"/>
      <c r="U4" s="42"/>
    </row>
    <row r="5" spans="1:24" s="15" customFormat="1" ht="33" thickBot="1" x14ac:dyDescent="0.25">
      <c r="A5" s="55" t="s">
        <v>136</v>
      </c>
      <c r="B5" s="66">
        <v>43800</v>
      </c>
      <c r="C5" s="51"/>
      <c r="D5" s="46"/>
      <c r="E5" s="47"/>
      <c r="F5" s="67" t="s">
        <v>144</v>
      </c>
      <c r="G5" s="67" t="s">
        <v>145</v>
      </c>
      <c r="H5" s="59" t="s">
        <v>146</v>
      </c>
      <c r="I5" s="68" t="s">
        <v>147</v>
      </c>
      <c r="J5" s="47"/>
      <c r="K5" s="47"/>
      <c r="L5" s="46"/>
      <c r="M5" s="46"/>
      <c r="N5" s="47"/>
      <c r="O5" s="47"/>
      <c r="P5" s="49"/>
      <c r="Q5" s="49"/>
      <c r="R5" s="49"/>
      <c r="S5" s="47"/>
      <c r="T5" s="50"/>
      <c r="U5" s="44"/>
      <c r="V5" s="49"/>
      <c r="W5" s="49"/>
      <c r="X5" s="48"/>
    </row>
    <row r="6" spans="1:24" x14ac:dyDescent="0.2">
      <c r="A6" s="8" t="s">
        <v>137</v>
      </c>
      <c r="B6" s="69"/>
      <c r="C6" s="53"/>
      <c r="E6" s="43"/>
      <c r="F6" s="3">
        <v>1</v>
      </c>
      <c r="G6" s="4">
        <f>COUNTIF(B15:B28,"y")/COUNTA(B15:B28)</f>
        <v>0.9285714285714286</v>
      </c>
      <c r="H6" s="3">
        <f>IF(G6&gt;=75%,3,IF(G6&gt;=50%,2,IF(G6&gt;0,1,0)))</f>
        <v>3</v>
      </c>
      <c r="I6" s="3" t="str">
        <f>IF(G6&gt;=75%,"Strong",IF(G6&gt;=50%,"Moderate",IF(G6&gt;0,"Weak","None")))</f>
        <v>Strong</v>
      </c>
      <c r="K6" s="43"/>
      <c r="L6" s="43"/>
      <c r="M6" s="43"/>
      <c r="P6" s="43"/>
      <c r="Q6" s="43"/>
      <c r="R6" s="43"/>
      <c r="T6" s="43"/>
      <c r="U6" s="43"/>
      <c r="V6" s="43"/>
      <c r="W6" s="43"/>
      <c r="X6" s="43"/>
    </row>
    <row r="7" spans="1:24" x14ac:dyDescent="0.2">
      <c r="A7" s="41" t="s">
        <v>138</v>
      </c>
      <c r="B7" s="70" t="s">
        <v>148</v>
      </c>
      <c r="C7" s="71"/>
      <c r="D7" s="44"/>
      <c r="E7" s="42"/>
      <c r="F7" s="3">
        <v>2</v>
      </c>
      <c r="G7" s="4">
        <f>COUNTIF(B33:B37,"y")/COUNTA(B33:B37)</f>
        <v>0.8</v>
      </c>
      <c r="H7" s="3">
        <f t="shared" ref="H7:H9" si="0">IF(G7&gt;=75%,3,IF(G7&gt;=50%,2,IF(G7&gt;0,1,0)))</f>
        <v>3</v>
      </c>
      <c r="I7" s="3" t="str">
        <f t="shared" ref="I7:I17" si="1">IF(G7&gt;=75%,"Strong",IF(G7&gt;=50%,"Moderate",IF(G7&gt;0,"Weak","None")))</f>
        <v>Strong</v>
      </c>
    </row>
    <row r="8" spans="1:24" ht="16" thickBot="1" x14ac:dyDescent="0.25">
      <c r="A8" s="56" t="s">
        <v>139</v>
      </c>
      <c r="B8" s="72" t="s">
        <v>149</v>
      </c>
      <c r="C8" s="45"/>
      <c r="F8" s="3">
        <v>3</v>
      </c>
      <c r="G8" s="4">
        <f>COUNTIF(B42:B46,"y")/COUNTA(B42:B46)</f>
        <v>1</v>
      </c>
      <c r="H8" s="3">
        <f t="shared" si="0"/>
        <v>3</v>
      </c>
      <c r="I8" s="3" t="str">
        <f t="shared" si="1"/>
        <v>Strong</v>
      </c>
    </row>
    <row r="9" spans="1:24" ht="21" customHeight="1" thickBot="1" x14ac:dyDescent="0.25">
      <c r="A9" s="183" t="s">
        <v>10</v>
      </c>
      <c r="B9" s="184"/>
      <c r="C9" s="185"/>
      <c r="F9" s="5">
        <v>4</v>
      </c>
      <c r="G9" s="73">
        <f>COUNTIF(B51:B58,"y")/COUNTA(B51:B58)</f>
        <v>1</v>
      </c>
      <c r="H9" s="5">
        <f t="shared" si="0"/>
        <v>3</v>
      </c>
      <c r="I9" s="5" t="str">
        <f t="shared" si="1"/>
        <v>Strong</v>
      </c>
    </row>
    <row r="10" spans="1:24" ht="24" thickBot="1" x14ac:dyDescent="0.3">
      <c r="A10" s="186" t="s">
        <v>11</v>
      </c>
      <c r="B10" s="187"/>
      <c r="C10" s="188"/>
      <c r="F10" s="74" t="s">
        <v>144</v>
      </c>
      <c r="G10" s="75" t="s">
        <v>4</v>
      </c>
      <c r="H10" s="76">
        <f>SUM(H6:H9)</f>
        <v>12</v>
      </c>
      <c r="J10" s="77"/>
      <c r="K10" s="77"/>
      <c r="L10" s="77" t="s">
        <v>150</v>
      </c>
    </row>
    <row r="11" spans="1:24" ht="33" thickBot="1" x14ac:dyDescent="0.25">
      <c r="A11" s="7"/>
      <c r="B11" s="9"/>
      <c r="C11" s="9"/>
      <c r="F11" s="78" t="s">
        <v>0</v>
      </c>
      <c r="J11" s="79" t="s">
        <v>5</v>
      </c>
      <c r="K11" s="80">
        <f>H10/12</f>
        <v>1</v>
      </c>
      <c r="L11" s="75" t="str">
        <f>IF(K11&gt;69%,"Strong",IF(K11&gt;49%,"Moderate",IF(K11&gt;0,"Weak","No Fidelity")))</f>
        <v>Strong</v>
      </c>
    </row>
    <row r="12" spans="1:24" ht="33" thickBot="1" x14ac:dyDescent="0.25">
      <c r="A12" s="180" t="s">
        <v>12</v>
      </c>
      <c r="B12" s="189"/>
      <c r="C12" s="189"/>
      <c r="F12" s="81" t="s">
        <v>151</v>
      </c>
      <c r="G12" s="67" t="s">
        <v>145</v>
      </c>
      <c r="H12" s="59" t="s">
        <v>146</v>
      </c>
      <c r="I12" s="68" t="s">
        <v>147</v>
      </c>
      <c r="J12" s="79" t="s">
        <v>6</v>
      </c>
      <c r="K12" s="82">
        <f>H40/84</f>
        <v>0.90476190476190477</v>
      </c>
      <c r="L12" s="75" t="str">
        <f t="shared" ref="L12:L13" si="2">IF(K12&gt;69%,"Strong",IF(K12&gt;49%,"Moderate",IF(K12&gt;0,"Weak","No Fidelity")))</f>
        <v>Strong</v>
      </c>
    </row>
    <row r="13" spans="1:24" ht="32" x14ac:dyDescent="0.2">
      <c r="A13" s="10"/>
      <c r="B13" s="9"/>
      <c r="C13" s="9"/>
      <c r="F13" s="3">
        <v>1</v>
      </c>
      <c r="G13" s="4">
        <f>COUNTIF(B67:B79,"y")/COUNTA(B67:B79)</f>
        <v>0.69230769230769229</v>
      </c>
      <c r="H13" s="3">
        <f>IF(G13&gt;=75%,3,IF(G13&gt;=50%,2,IF(G13&gt;0,1,0)))</f>
        <v>2</v>
      </c>
      <c r="I13" s="3" t="str">
        <f t="shared" si="1"/>
        <v>Moderate</v>
      </c>
      <c r="J13" s="79" t="s">
        <v>152</v>
      </c>
      <c r="K13" s="82">
        <f>(H10+H40)/96</f>
        <v>0.91666666666666663</v>
      </c>
      <c r="L13" s="75" t="str">
        <f t="shared" si="2"/>
        <v>Strong</v>
      </c>
    </row>
    <row r="14" spans="1:24" ht="17" x14ac:dyDescent="0.2">
      <c r="A14" s="11" t="s">
        <v>13</v>
      </c>
      <c r="B14" s="12" t="s">
        <v>14</v>
      </c>
      <c r="C14" s="13"/>
      <c r="F14" s="3">
        <v>2</v>
      </c>
      <c r="G14" s="4">
        <f>COUNTIF(B87:B97,"y")/COUNTA(B87:B97)</f>
        <v>0.72727272727272729</v>
      </c>
      <c r="H14" s="3">
        <f>IF(G14&gt;=75%,3,IF(G14&gt;=50%,2,IF(G14&gt;0,1,0)))</f>
        <v>2</v>
      </c>
      <c r="I14" s="3" t="str">
        <f t="shared" si="1"/>
        <v>Moderate</v>
      </c>
    </row>
    <row r="15" spans="1:24" ht="16" x14ac:dyDescent="0.2">
      <c r="A15" s="14" t="s">
        <v>15</v>
      </c>
      <c r="B15" s="1" t="s">
        <v>143</v>
      </c>
      <c r="C15" s="16"/>
      <c r="F15" s="3">
        <v>3</v>
      </c>
      <c r="G15" s="4">
        <f>COUNTIF(B107:B118,"y")/COUNTA(B107:B118)</f>
        <v>0.83333333333333337</v>
      </c>
      <c r="H15" s="3">
        <f>IF(G15&gt;=75%,3,IF(G15&gt;=50%,2,IF(G15&gt;0,1,0)))</f>
        <v>3</v>
      </c>
      <c r="I15" s="3" t="str">
        <f t="shared" si="1"/>
        <v>Strong</v>
      </c>
    </row>
    <row r="16" spans="1:24" ht="32" x14ac:dyDescent="0.2">
      <c r="A16" s="14" t="s">
        <v>16</v>
      </c>
      <c r="B16" s="1" t="s">
        <v>268</v>
      </c>
      <c r="C16" s="16"/>
      <c r="F16" s="3">
        <v>4</v>
      </c>
      <c r="G16" s="4">
        <f>COUNTIF(B125:B130,"y")/COUNTA(B125:B130)</f>
        <v>1</v>
      </c>
      <c r="H16" s="3">
        <f>IF(G16&gt;=75%,3,IF(G16&gt;=50%,2,IF(G16&gt;0,1,0)))</f>
        <v>3</v>
      </c>
      <c r="I16" s="3" t="str">
        <f t="shared" si="1"/>
        <v>Strong</v>
      </c>
    </row>
    <row r="17" spans="1:9" ht="32" x14ac:dyDescent="0.2">
      <c r="A17" s="14" t="s">
        <v>17</v>
      </c>
      <c r="B17" s="1" t="s">
        <v>143</v>
      </c>
      <c r="C17" s="16"/>
      <c r="F17" s="5">
        <v>5</v>
      </c>
      <c r="G17" s="73">
        <f>COUNTIF(B137:B142,"y")/COUNTA(B137:B142)</f>
        <v>0.66666666666666663</v>
      </c>
      <c r="H17" s="5">
        <f>IF(G17&gt;=75%,3,IF(G17&gt;=50%,2,IF(G17&gt;0,1,0)))</f>
        <v>2</v>
      </c>
      <c r="I17" s="5" t="str">
        <f t="shared" si="1"/>
        <v>Moderate</v>
      </c>
    </row>
    <row r="18" spans="1:9" ht="16" x14ac:dyDescent="0.2">
      <c r="A18" s="14" t="s">
        <v>18</v>
      </c>
      <c r="B18" s="1" t="s">
        <v>143</v>
      </c>
      <c r="C18" s="16"/>
      <c r="F18" s="83" t="s">
        <v>151</v>
      </c>
      <c r="G18" s="83" t="s">
        <v>4</v>
      </c>
      <c r="H18" s="84">
        <f>SUM(H13:H17)</f>
        <v>12</v>
      </c>
    </row>
    <row r="19" spans="1:9" ht="33" thickBot="1" x14ac:dyDescent="0.25">
      <c r="A19" s="17" t="s">
        <v>19</v>
      </c>
      <c r="B19" s="1" t="s">
        <v>143</v>
      </c>
      <c r="C19" s="16"/>
      <c r="F19" s="61" t="s">
        <v>1</v>
      </c>
      <c r="G19" s="60"/>
      <c r="H19" s="61"/>
      <c r="I19" s="61"/>
    </row>
    <row r="20" spans="1:9" ht="48" x14ac:dyDescent="0.2">
      <c r="A20" s="14" t="s">
        <v>20</v>
      </c>
      <c r="B20" s="1" t="s">
        <v>143</v>
      </c>
      <c r="C20" s="16"/>
      <c r="F20" s="3">
        <v>6</v>
      </c>
      <c r="G20" s="4">
        <f>COUNTIF(B149:B157,"y")/COUNTA(B149:B157)</f>
        <v>0.55555555555555558</v>
      </c>
      <c r="H20" s="3">
        <f>IF(G20&gt;=75%,3,IF(G20&gt;=50%,2,IF(G20&gt;0,1,0)))</f>
        <v>2</v>
      </c>
      <c r="I20" s="3" t="str">
        <f>IF(G20&gt;=75%,"Strong",IF(G20&gt;=50%,"Moderate",IF(G20&gt;0,"Weak","None")))</f>
        <v>Moderate</v>
      </c>
    </row>
    <row r="21" spans="1:9" ht="32" x14ac:dyDescent="0.2">
      <c r="A21" s="14" t="s">
        <v>21</v>
      </c>
      <c r="B21" s="1" t="s">
        <v>143</v>
      </c>
      <c r="C21" s="16"/>
      <c r="F21" s="3">
        <v>7</v>
      </c>
      <c r="G21" s="4">
        <f>COUNTIF(B161:B167,"y")/COUNTA(B161:B167)</f>
        <v>0.5714285714285714</v>
      </c>
      <c r="H21" s="3">
        <f>IF(G21&gt;=75%,3,IF(G21&gt;=50%,2,IF(G21&gt;0,1,0)))</f>
        <v>2</v>
      </c>
      <c r="I21" s="3" t="str">
        <f>IF(G21&gt;=75%,"Strong",IF(G21&gt;=50%,"Moderate",IF(G21&gt;0,"Weak","None")))</f>
        <v>Moderate</v>
      </c>
    </row>
    <row r="22" spans="1:9" ht="32" x14ac:dyDescent="0.2">
      <c r="A22" s="17" t="s">
        <v>22</v>
      </c>
      <c r="B22" s="1" t="s">
        <v>143</v>
      </c>
      <c r="C22" s="16"/>
      <c r="F22" s="5">
        <v>8</v>
      </c>
      <c r="G22" s="73">
        <f>COUNTIF(B172:B177,"y")/COUNTA(B172:B177)</f>
        <v>0.66666666666666663</v>
      </c>
      <c r="H22" s="5">
        <f>IF(G22&gt;=75%,3,IF(G22&gt;=50%,2,IF(G22&gt;0,1,0)))</f>
        <v>2</v>
      </c>
      <c r="I22" s="5" t="str">
        <f>IF(G22&gt;=75%,"Strong",IF(G22&gt;=50%,"Moderate",IF(G22&gt;0,"Weak","None")))</f>
        <v>Moderate</v>
      </c>
    </row>
    <row r="23" spans="1:9" ht="32" x14ac:dyDescent="0.2">
      <c r="A23" s="17" t="s">
        <v>23</v>
      </c>
      <c r="B23" s="1" t="s">
        <v>143</v>
      </c>
      <c r="C23" s="16"/>
      <c r="F23" s="85" t="s">
        <v>1</v>
      </c>
      <c r="G23" s="83" t="s">
        <v>4</v>
      </c>
      <c r="H23" s="84">
        <f>SUM(H20:H22)</f>
        <v>6</v>
      </c>
    </row>
    <row r="24" spans="1:9" ht="32" x14ac:dyDescent="0.2">
      <c r="A24" s="17" t="s">
        <v>24</v>
      </c>
      <c r="B24" s="1" t="s">
        <v>143</v>
      </c>
      <c r="C24" s="16"/>
    </row>
    <row r="25" spans="1:9" ht="33" thickBot="1" x14ac:dyDescent="0.25">
      <c r="A25" s="17" t="s">
        <v>25</v>
      </c>
      <c r="B25" s="1" t="s">
        <v>143</v>
      </c>
      <c r="C25" s="16"/>
      <c r="F25" s="86" t="s">
        <v>2</v>
      </c>
      <c r="G25" s="67" t="s">
        <v>145</v>
      </c>
      <c r="H25" s="59" t="s">
        <v>146</v>
      </c>
      <c r="I25" s="68" t="s">
        <v>147</v>
      </c>
    </row>
    <row r="26" spans="1:9" ht="32" x14ac:dyDescent="0.2">
      <c r="A26" s="17" t="s">
        <v>26</v>
      </c>
      <c r="B26" s="1" t="s">
        <v>143</v>
      </c>
      <c r="C26" s="16"/>
      <c r="F26" s="3">
        <v>9</v>
      </c>
      <c r="G26" s="4">
        <f>COUNTIF(B184:B192,"y")/COUNTA(B184:B192)</f>
        <v>0.66666666666666663</v>
      </c>
      <c r="H26" s="3">
        <f>IF(G26&gt;=75%,3,IF(G26&gt;=50%,2,IF(G26&gt;0,1,0)))</f>
        <v>2</v>
      </c>
      <c r="I26" s="6" t="str">
        <f>IF(G26&gt;=75%,"Strong",IF(G26&gt;=50%,"Moderate",IF(G26&gt;0,"Weak","None")))</f>
        <v>Moderate</v>
      </c>
    </row>
    <row r="27" spans="1:9" ht="32" x14ac:dyDescent="0.2">
      <c r="A27" s="14" t="s">
        <v>27</v>
      </c>
      <c r="B27" s="1" t="s">
        <v>143</v>
      </c>
      <c r="C27" s="16"/>
      <c r="F27" s="3">
        <v>10</v>
      </c>
      <c r="G27" s="4">
        <f>COUNTIF(B198:B206,"y")/COUNTA(B198:B206)</f>
        <v>0.77777777777777779</v>
      </c>
      <c r="H27" s="3">
        <f t="shared" ref="H27:H34" si="3">IF(G27&gt;=75%,3,IF(G27&gt;=50%,2,IF(G27&gt;0,1,0)))</f>
        <v>3</v>
      </c>
      <c r="I27" s="3" t="str">
        <f t="shared" ref="I27:I34" si="4">IF(G27&gt;=75%,"Strong",IF(G27&gt;=50%,"Moderate",IF(G27&gt;0,"Weak","None")))</f>
        <v>Strong</v>
      </c>
    </row>
    <row r="28" spans="1:9" ht="48" x14ac:dyDescent="0.2">
      <c r="A28" s="14" t="s">
        <v>28</v>
      </c>
      <c r="B28" s="1" t="s">
        <v>143</v>
      </c>
      <c r="C28" s="16"/>
      <c r="F28" s="3">
        <v>11</v>
      </c>
      <c r="G28" s="4">
        <f>COUNTIF(B211:B223,"y")/COUNTA(B211:B223)</f>
        <v>0.76923076923076927</v>
      </c>
      <c r="H28" s="3">
        <f t="shared" si="3"/>
        <v>3</v>
      </c>
      <c r="I28" s="3" t="str">
        <f t="shared" si="4"/>
        <v>Strong</v>
      </c>
    </row>
    <row r="29" spans="1:9" x14ac:dyDescent="0.2">
      <c r="A29" s="18"/>
      <c r="B29" s="9"/>
      <c r="C29" s="9"/>
      <c r="F29" s="3">
        <v>12</v>
      </c>
      <c r="G29" s="4">
        <f>COUNTIF(B228:B233,"y")/COUNTA(B228:B233)</f>
        <v>1</v>
      </c>
      <c r="H29" s="3">
        <f t="shared" si="3"/>
        <v>3</v>
      </c>
      <c r="I29" s="3" t="str">
        <f t="shared" si="4"/>
        <v>Strong</v>
      </c>
    </row>
    <row r="30" spans="1:9" ht="33" customHeight="1" x14ac:dyDescent="0.2">
      <c r="A30" s="180" t="s">
        <v>141</v>
      </c>
      <c r="B30" s="180"/>
      <c r="C30" s="180"/>
      <c r="F30" s="3">
        <v>13</v>
      </c>
      <c r="G30" s="4">
        <f>COUNTIF(B238:B245,"y")/COUNTA(B238:B245)</f>
        <v>1</v>
      </c>
      <c r="H30" s="3">
        <f t="shared" si="3"/>
        <v>3</v>
      </c>
      <c r="I30" s="3" t="str">
        <f t="shared" si="4"/>
        <v>Strong</v>
      </c>
    </row>
    <row r="31" spans="1:9" ht="16" x14ac:dyDescent="0.2">
      <c r="A31" s="62"/>
      <c r="B31" s="9"/>
      <c r="C31" s="9"/>
      <c r="F31" s="3">
        <v>14</v>
      </c>
      <c r="G31" s="4">
        <f>COUNTIF(B250:B258,"y")/COUNTA(B250:B258)</f>
        <v>1</v>
      </c>
      <c r="H31" s="3">
        <f t="shared" si="3"/>
        <v>3</v>
      </c>
      <c r="I31" s="3" t="str">
        <f t="shared" si="4"/>
        <v>Strong</v>
      </c>
    </row>
    <row r="32" spans="1:9" ht="17" x14ac:dyDescent="0.2">
      <c r="A32" s="19" t="s">
        <v>13</v>
      </c>
      <c r="B32" s="12" t="s">
        <v>14</v>
      </c>
      <c r="C32" s="13"/>
      <c r="F32" s="3">
        <v>15</v>
      </c>
      <c r="G32" s="4">
        <f>COUNTIF(B263:B267,"y")/COUNTA(B263:B267)</f>
        <v>1</v>
      </c>
      <c r="H32" s="3">
        <f t="shared" si="3"/>
        <v>3</v>
      </c>
      <c r="I32" s="3" t="str">
        <f t="shared" si="4"/>
        <v>Strong</v>
      </c>
    </row>
    <row r="33" spans="1:10" ht="16" x14ac:dyDescent="0.2">
      <c r="A33" s="14" t="s">
        <v>29</v>
      </c>
      <c r="B33" s="1" t="s">
        <v>143</v>
      </c>
      <c r="C33" s="16"/>
      <c r="F33" s="3">
        <v>16</v>
      </c>
      <c r="G33" s="4">
        <f>COUNTIF(B272:B276,"y")/COUNTA(B272:B276)</f>
        <v>1</v>
      </c>
      <c r="H33" s="3">
        <f t="shared" si="3"/>
        <v>3</v>
      </c>
      <c r="I33" s="3" t="str">
        <f t="shared" si="4"/>
        <v>Strong</v>
      </c>
    </row>
    <row r="34" spans="1:10" ht="32" x14ac:dyDescent="0.2">
      <c r="A34" s="14" t="s">
        <v>30</v>
      </c>
      <c r="B34" s="1" t="s">
        <v>143</v>
      </c>
      <c r="C34" s="16"/>
      <c r="F34" s="3">
        <v>17</v>
      </c>
      <c r="G34" s="4">
        <f>COUNTIF(B281:B287,"y")/COUNTA(B281:B287)</f>
        <v>1</v>
      </c>
      <c r="H34" s="3">
        <f t="shared" si="3"/>
        <v>3</v>
      </c>
      <c r="I34" s="3" t="str">
        <f t="shared" si="4"/>
        <v>Strong</v>
      </c>
    </row>
    <row r="35" spans="1:10" ht="48" x14ac:dyDescent="0.2">
      <c r="A35" s="14" t="s">
        <v>31</v>
      </c>
      <c r="B35" s="1" t="s">
        <v>268</v>
      </c>
      <c r="C35" s="16"/>
      <c r="F35" s="87" t="s">
        <v>2</v>
      </c>
      <c r="G35" s="88" t="s">
        <v>4</v>
      </c>
      <c r="H35" s="88">
        <f>SUM(H26:H34)</f>
        <v>26</v>
      </c>
      <c r="I35" s="88" t="s">
        <v>153</v>
      </c>
      <c r="J35" s="88">
        <f>H35*2</f>
        <v>52</v>
      </c>
    </row>
    <row r="36" spans="1:10" ht="33" thickBot="1" x14ac:dyDescent="0.25">
      <c r="A36" s="14" t="s">
        <v>32</v>
      </c>
      <c r="B36" s="1" t="s">
        <v>143</v>
      </c>
      <c r="C36" s="16"/>
      <c r="F36" s="89" t="s">
        <v>3</v>
      </c>
      <c r="G36" s="67" t="s">
        <v>145</v>
      </c>
      <c r="H36" s="59" t="s">
        <v>146</v>
      </c>
      <c r="I36" s="68" t="s">
        <v>147</v>
      </c>
    </row>
    <row r="37" spans="1:10" ht="48" x14ac:dyDescent="0.2">
      <c r="A37" s="14" t="s">
        <v>33</v>
      </c>
      <c r="B37" s="1" t="s">
        <v>143</v>
      </c>
      <c r="C37" s="16"/>
      <c r="F37" s="3">
        <v>18</v>
      </c>
      <c r="G37" s="4">
        <f>COUNTIF(B295:B299,"y")/COUNTA(B295:B299)</f>
        <v>1</v>
      </c>
      <c r="H37" s="3">
        <f>IF(G37&gt;=75%,3,IF(G37&gt;=50%,2,IF(G37&gt;0,1,0)))</f>
        <v>3</v>
      </c>
      <c r="I37" s="3" t="str">
        <f>IF(G37&gt;=75%,"Strong",IF(G37&gt;=50%,"Moderate",IF(G37&gt;0,"Weak","None")))</f>
        <v>Strong</v>
      </c>
    </row>
    <row r="38" spans="1:10" ht="16" thickBot="1" x14ac:dyDescent="0.25">
      <c r="A38" s="7"/>
      <c r="B38" s="9"/>
      <c r="C38" s="9"/>
      <c r="F38" s="61" t="s">
        <v>154</v>
      </c>
      <c r="G38" s="61"/>
      <c r="H38" s="61"/>
      <c r="I38" s="61"/>
    </row>
    <row r="39" spans="1:10" ht="27" customHeight="1" x14ac:dyDescent="0.2">
      <c r="A39" s="180" t="s">
        <v>34</v>
      </c>
      <c r="B39" s="180"/>
      <c r="C39" s="180"/>
      <c r="F39" s="5">
        <v>19</v>
      </c>
      <c r="G39" s="4">
        <f>COUNTIF(B308:B314,"y")/COUNTA(B308:B314)</f>
        <v>1</v>
      </c>
      <c r="H39" s="5">
        <f>IF(G39&gt;=75%,3,IF(G39&gt;=50%,2,IF(G39&gt;0,1,0)))</f>
        <v>3</v>
      </c>
      <c r="I39" s="5" t="str">
        <f>IF(G39&gt;=75%,"Strong",IF(G39&gt;=50%,"Moderate",IF(G39&gt;0,"Weak","None")))</f>
        <v>Strong</v>
      </c>
    </row>
    <row r="40" spans="1:10" x14ac:dyDescent="0.2">
      <c r="A40" s="20"/>
      <c r="B40" s="9"/>
      <c r="C40" s="9"/>
      <c r="F40" s="75" t="s">
        <v>155</v>
      </c>
      <c r="G40" s="75"/>
      <c r="H40" s="75">
        <f>H18+H39+H37+J35+H23</f>
        <v>76</v>
      </c>
    </row>
    <row r="41" spans="1:10" ht="17" x14ac:dyDescent="0.2">
      <c r="A41" s="21" t="s">
        <v>13</v>
      </c>
      <c r="B41" s="12" t="s">
        <v>14</v>
      </c>
      <c r="C41" s="13"/>
    </row>
    <row r="42" spans="1:10" ht="32" x14ac:dyDescent="0.2">
      <c r="A42" s="22" t="s">
        <v>35</v>
      </c>
      <c r="B42" s="1" t="s">
        <v>143</v>
      </c>
      <c r="C42" s="16"/>
    </row>
    <row r="43" spans="1:10" ht="16" x14ac:dyDescent="0.2">
      <c r="A43" s="22" t="s">
        <v>36</v>
      </c>
      <c r="B43" s="1" t="s">
        <v>143</v>
      </c>
      <c r="C43" s="16"/>
    </row>
    <row r="44" spans="1:10" ht="32" x14ac:dyDescent="0.2">
      <c r="A44" s="22" t="s">
        <v>37</v>
      </c>
      <c r="B44" s="1" t="s">
        <v>143</v>
      </c>
      <c r="C44" s="16"/>
    </row>
    <row r="45" spans="1:10" ht="32" x14ac:dyDescent="0.2">
      <c r="A45" s="22" t="s">
        <v>38</v>
      </c>
      <c r="B45" s="1" t="s">
        <v>143</v>
      </c>
      <c r="C45" s="16"/>
    </row>
    <row r="46" spans="1:10" ht="48" x14ac:dyDescent="0.2">
      <c r="A46" s="22" t="s">
        <v>39</v>
      </c>
      <c r="B46" s="1" t="s">
        <v>143</v>
      </c>
      <c r="C46" s="16"/>
    </row>
    <row r="47" spans="1:10" x14ac:dyDescent="0.2">
      <c r="A47" s="23"/>
      <c r="B47" s="9"/>
      <c r="C47" s="9"/>
    </row>
    <row r="48" spans="1:10" ht="41.25" customHeight="1" x14ac:dyDescent="0.2">
      <c r="A48" s="180" t="s">
        <v>40</v>
      </c>
      <c r="B48" s="180"/>
      <c r="C48" s="180"/>
    </row>
    <row r="49" spans="1:3" x14ac:dyDescent="0.2">
      <c r="A49" s="20"/>
      <c r="B49" s="9"/>
      <c r="C49" s="9"/>
    </row>
    <row r="50" spans="1:3" ht="17" x14ac:dyDescent="0.2">
      <c r="A50" s="21" t="s">
        <v>13</v>
      </c>
      <c r="B50" s="12" t="s">
        <v>14</v>
      </c>
      <c r="C50" s="13"/>
    </row>
    <row r="51" spans="1:3" ht="32" x14ac:dyDescent="0.2">
      <c r="A51" s="22" t="s">
        <v>41</v>
      </c>
      <c r="B51" s="1" t="s">
        <v>143</v>
      </c>
      <c r="C51" s="16"/>
    </row>
    <row r="52" spans="1:3" ht="64" x14ac:dyDescent="0.2">
      <c r="A52" s="22" t="s">
        <v>42</v>
      </c>
      <c r="B52" s="1" t="s">
        <v>143</v>
      </c>
      <c r="C52" s="16"/>
    </row>
    <row r="53" spans="1:3" ht="64" x14ac:dyDescent="0.2">
      <c r="A53" s="22" t="s">
        <v>43</v>
      </c>
      <c r="B53" s="1" t="s">
        <v>143</v>
      </c>
      <c r="C53" s="16"/>
    </row>
    <row r="54" spans="1:3" ht="64" x14ac:dyDescent="0.2">
      <c r="A54" s="22" t="s">
        <v>44</v>
      </c>
      <c r="B54" s="1" t="s">
        <v>143</v>
      </c>
      <c r="C54" s="16"/>
    </row>
    <row r="55" spans="1:3" ht="64" x14ac:dyDescent="0.2">
      <c r="A55" s="22" t="s">
        <v>45</v>
      </c>
      <c r="B55" s="1" t="s">
        <v>143</v>
      </c>
      <c r="C55" s="16"/>
    </row>
    <row r="56" spans="1:3" ht="48" x14ac:dyDescent="0.2">
      <c r="A56" s="22" t="s">
        <v>46</v>
      </c>
      <c r="B56" s="1" t="s">
        <v>143</v>
      </c>
      <c r="C56" s="16"/>
    </row>
    <row r="57" spans="1:3" ht="32" x14ac:dyDescent="0.2">
      <c r="A57" s="22" t="s">
        <v>47</v>
      </c>
      <c r="B57" s="1" t="s">
        <v>143</v>
      </c>
      <c r="C57" s="16"/>
    </row>
    <row r="58" spans="1:3" ht="48" x14ac:dyDescent="0.2">
      <c r="A58" s="22" t="s">
        <v>48</v>
      </c>
      <c r="B58" s="1" t="s">
        <v>143</v>
      </c>
      <c r="C58" s="16"/>
    </row>
    <row r="59" spans="1:3" ht="16" thickBot="1" x14ac:dyDescent="0.25">
      <c r="A59" s="7"/>
      <c r="B59" s="9"/>
      <c r="C59" s="9"/>
    </row>
    <row r="60" spans="1:3" ht="21" customHeight="1" thickBot="1" x14ac:dyDescent="0.25">
      <c r="A60" s="183" t="s">
        <v>49</v>
      </c>
      <c r="B60" s="184"/>
      <c r="C60" s="185"/>
    </row>
    <row r="61" spans="1:3" x14ac:dyDescent="0.2">
      <c r="A61" s="24"/>
      <c r="C61" s="2"/>
    </row>
    <row r="62" spans="1:3" ht="20" x14ac:dyDescent="0.2">
      <c r="A62" s="190" t="s">
        <v>50</v>
      </c>
      <c r="B62" s="191"/>
      <c r="C62" s="192"/>
    </row>
    <row r="64" spans="1:3" ht="42.75" customHeight="1" x14ac:dyDescent="0.2">
      <c r="A64" s="193" t="s">
        <v>51</v>
      </c>
      <c r="B64" s="193"/>
      <c r="C64" s="193"/>
    </row>
    <row r="65" spans="1:3" x14ac:dyDescent="0.2">
      <c r="B65" s="9"/>
      <c r="C65" s="9"/>
    </row>
    <row r="66" spans="1:3" ht="16" x14ac:dyDescent="0.2">
      <c r="A66" s="25" t="s">
        <v>13</v>
      </c>
      <c r="B66" s="12" t="s">
        <v>14</v>
      </c>
      <c r="C66" s="26"/>
    </row>
    <row r="67" spans="1:3" ht="98" x14ac:dyDescent="0.2">
      <c r="A67" s="22" t="s">
        <v>52</v>
      </c>
      <c r="B67" s="1" t="s">
        <v>268</v>
      </c>
      <c r="C67" s="16"/>
    </row>
    <row r="68" spans="1:3" ht="48" x14ac:dyDescent="0.2">
      <c r="A68" s="22" t="s">
        <v>53</v>
      </c>
      <c r="B68" s="1" t="s">
        <v>143</v>
      </c>
      <c r="C68" s="16"/>
    </row>
    <row r="69" spans="1:3" ht="48" x14ac:dyDescent="0.2">
      <c r="A69" s="22" t="s">
        <v>54</v>
      </c>
      <c r="B69" s="1" t="s">
        <v>143</v>
      </c>
      <c r="C69" s="16"/>
    </row>
    <row r="70" spans="1:3" ht="32" x14ac:dyDescent="0.2">
      <c r="A70" s="22" t="s">
        <v>55</v>
      </c>
      <c r="B70" s="1" t="s">
        <v>143</v>
      </c>
      <c r="C70" s="16"/>
    </row>
    <row r="71" spans="1:3" ht="32" x14ac:dyDescent="0.2">
      <c r="A71" s="22" t="s">
        <v>56</v>
      </c>
      <c r="B71" s="1" t="s">
        <v>268</v>
      </c>
      <c r="C71" s="16"/>
    </row>
    <row r="72" spans="1:3" ht="112" x14ac:dyDescent="0.2">
      <c r="A72" s="27" t="s">
        <v>57</v>
      </c>
      <c r="B72" s="1" t="s">
        <v>268</v>
      </c>
      <c r="C72" s="16"/>
    </row>
    <row r="73" spans="1:3" ht="48" x14ac:dyDescent="0.2">
      <c r="A73" s="27" t="s">
        <v>58</v>
      </c>
      <c r="B73" s="1" t="s">
        <v>143</v>
      </c>
      <c r="C73" s="16"/>
    </row>
    <row r="74" spans="1:3" ht="48" x14ac:dyDescent="0.2">
      <c r="A74" s="27" t="s">
        <v>59</v>
      </c>
      <c r="B74" s="1" t="s">
        <v>143</v>
      </c>
      <c r="C74" s="16"/>
    </row>
    <row r="75" spans="1:3" ht="82" x14ac:dyDescent="0.2">
      <c r="A75" s="27" t="s">
        <v>60</v>
      </c>
      <c r="B75" s="1" t="s">
        <v>143</v>
      </c>
      <c r="C75" s="16"/>
    </row>
    <row r="76" spans="1:3" ht="64" x14ac:dyDescent="0.2">
      <c r="A76" s="27" t="s">
        <v>61</v>
      </c>
      <c r="B76" s="1" t="s">
        <v>143</v>
      </c>
      <c r="C76" s="16"/>
    </row>
    <row r="77" spans="1:3" ht="48" x14ac:dyDescent="0.2">
      <c r="A77" s="17" t="s">
        <v>62</v>
      </c>
      <c r="B77" s="1" t="s">
        <v>143</v>
      </c>
      <c r="C77" s="16"/>
    </row>
    <row r="78" spans="1:3" ht="48" x14ac:dyDescent="0.2">
      <c r="A78" s="17" t="s">
        <v>63</v>
      </c>
      <c r="B78" s="1" t="s">
        <v>143</v>
      </c>
      <c r="C78" s="16"/>
    </row>
    <row r="79" spans="1:3" ht="64" x14ac:dyDescent="0.2">
      <c r="A79" s="17" t="s">
        <v>64</v>
      </c>
      <c r="B79" s="1" t="s">
        <v>268</v>
      </c>
      <c r="C79" s="16"/>
    </row>
    <row r="80" spans="1:3" x14ac:dyDescent="0.2">
      <c r="A80" s="7"/>
      <c r="B80" s="90"/>
      <c r="C80" s="9"/>
    </row>
    <row r="81" spans="1:3" x14ac:dyDescent="0.2">
      <c r="A81" s="28" t="s">
        <v>65</v>
      </c>
      <c r="B81" s="90"/>
      <c r="C81" s="9"/>
    </row>
    <row r="82" spans="1:3" ht="77" x14ac:dyDescent="0.2">
      <c r="A82" s="7" t="s">
        <v>66</v>
      </c>
      <c r="B82" s="9"/>
      <c r="C82" s="9"/>
    </row>
    <row r="83" spans="1:3" x14ac:dyDescent="0.2">
      <c r="A83" s="7"/>
      <c r="B83" s="9"/>
      <c r="C83" s="9"/>
    </row>
    <row r="84" spans="1:3" ht="49.5" customHeight="1" x14ac:dyDescent="0.2">
      <c r="A84" s="180" t="s">
        <v>67</v>
      </c>
      <c r="B84" s="180"/>
      <c r="C84" s="180"/>
    </row>
    <row r="85" spans="1:3" ht="16" x14ac:dyDescent="0.2">
      <c r="A85" s="29"/>
      <c r="B85" s="9"/>
      <c r="C85" s="9"/>
    </row>
    <row r="86" spans="1:3" ht="16" x14ac:dyDescent="0.2">
      <c r="A86" s="30" t="s">
        <v>13</v>
      </c>
      <c r="B86" s="12" t="s">
        <v>14</v>
      </c>
      <c r="C86" s="26"/>
    </row>
    <row r="87" spans="1:3" ht="130" x14ac:dyDescent="0.2">
      <c r="A87" s="14" t="s">
        <v>68</v>
      </c>
      <c r="B87" s="1" t="s">
        <v>143</v>
      </c>
      <c r="C87" s="16"/>
    </row>
    <row r="88" spans="1:3" ht="112" x14ac:dyDescent="0.2">
      <c r="A88" s="14" t="s">
        <v>69</v>
      </c>
      <c r="B88" s="1" t="s">
        <v>268</v>
      </c>
      <c r="C88" s="16"/>
    </row>
    <row r="89" spans="1:3" ht="80" x14ac:dyDescent="0.2">
      <c r="A89" s="17" t="s">
        <v>70</v>
      </c>
      <c r="B89" s="1" t="s">
        <v>143</v>
      </c>
      <c r="C89" s="16"/>
    </row>
    <row r="90" spans="1:3" ht="64" x14ac:dyDescent="0.2">
      <c r="A90" s="14" t="s">
        <v>71</v>
      </c>
      <c r="B90" s="1" t="s">
        <v>143</v>
      </c>
      <c r="C90" s="16"/>
    </row>
    <row r="91" spans="1:3" ht="82" x14ac:dyDescent="0.2">
      <c r="A91" s="14" t="s">
        <v>72</v>
      </c>
      <c r="B91" s="1" t="s">
        <v>268</v>
      </c>
      <c r="C91" s="16"/>
    </row>
    <row r="92" spans="1:3" ht="64" x14ac:dyDescent="0.2">
      <c r="A92" s="17" t="s">
        <v>73</v>
      </c>
      <c r="B92" s="1" t="s">
        <v>143</v>
      </c>
      <c r="C92" s="16"/>
    </row>
    <row r="93" spans="1:3" ht="82" x14ac:dyDescent="0.2">
      <c r="A93" s="17" t="s">
        <v>74</v>
      </c>
      <c r="B93" s="1" t="s">
        <v>143</v>
      </c>
      <c r="C93" s="16"/>
    </row>
    <row r="94" spans="1:3" ht="64" x14ac:dyDescent="0.2">
      <c r="A94" s="17" t="s">
        <v>75</v>
      </c>
      <c r="B94" s="1" t="s">
        <v>143</v>
      </c>
      <c r="C94" s="16"/>
    </row>
    <row r="95" spans="1:3" ht="48" x14ac:dyDescent="0.2">
      <c r="A95" s="14" t="s">
        <v>76</v>
      </c>
      <c r="B95" s="1" t="s">
        <v>143</v>
      </c>
      <c r="C95" s="16"/>
    </row>
    <row r="96" spans="1:3" ht="114" x14ac:dyDescent="0.2">
      <c r="A96" s="14" t="s">
        <v>77</v>
      </c>
      <c r="B96" s="1" t="s">
        <v>143</v>
      </c>
      <c r="C96" s="16"/>
    </row>
    <row r="97" spans="1:3" ht="64" x14ac:dyDescent="0.2">
      <c r="A97" s="14" t="s">
        <v>78</v>
      </c>
      <c r="B97" s="1" t="s">
        <v>268</v>
      </c>
      <c r="C97" s="16"/>
    </row>
    <row r="98" spans="1:3" x14ac:dyDescent="0.2">
      <c r="A98" s="7"/>
      <c r="B98" s="9"/>
      <c r="C98" s="9"/>
    </row>
    <row r="99" spans="1:3" ht="38" x14ac:dyDescent="0.2">
      <c r="A99" s="31" t="s">
        <v>79</v>
      </c>
      <c r="B99" s="9"/>
      <c r="C99" s="9"/>
    </row>
    <row r="100" spans="1:3" ht="26" x14ac:dyDescent="0.2">
      <c r="A100" s="31" t="s">
        <v>80</v>
      </c>
      <c r="B100" s="9"/>
      <c r="C100" s="9"/>
    </row>
    <row r="101" spans="1:3" ht="26" x14ac:dyDescent="0.2">
      <c r="A101" s="31" t="s">
        <v>81</v>
      </c>
      <c r="B101" s="9"/>
      <c r="C101" s="9"/>
    </row>
    <row r="102" spans="1:3" ht="26" x14ac:dyDescent="0.2">
      <c r="A102" s="31" t="s">
        <v>82</v>
      </c>
      <c r="B102" s="9"/>
      <c r="C102" s="9"/>
    </row>
    <row r="103" spans="1:3" x14ac:dyDescent="0.2">
      <c r="A103" s="7"/>
      <c r="B103" s="9"/>
      <c r="C103" s="9"/>
    </row>
    <row r="104" spans="1:3" ht="51" customHeight="1" x14ac:dyDescent="0.2">
      <c r="A104" s="180" t="s">
        <v>83</v>
      </c>
      <c r="B104" s="180"/>
      <c r="C104" s="180"/>
    </row>
    <row r="105" spans="1:3" ht="16" x14ac:dyDescent="0.2">
      <c r="A105" s="32"/>
      <c r="B105" s="9"/>
      <c r="C105" s="9"/>
    </row>
    <row r="106" spans="1:3" ht="16" x14ac:dyDescent="0.2">
      <c r="A106" s="30" t="s">
        <v>13</v>
      </c>
      <c r="B106" s="12" t="s">
        <v>14</v>
      </c>
      <c r="C106" s="26"/>
    </row>
    <row r="107" spans="1:3" ht="112" x14ac:dyDescent="0.2">
      <c r="A107" s="14" t="s">
        <v>84</v>
      </c>
      <c r="B107" s="1" t="s">
        <v>143</v>
      </c>
      <c r="C107" s="16"/>
    </row>
    <row r="108" spans="1:3" ht="48" x14ac:dyDescent="0.2">
      <c r="A108" s="14" t="s">
        <v>85</v>
      </c>
      <c r="B108" s="1" t="s">
        <v>143</v>
      </c>
      <c r="C108" s="16"/>
    </row>
    <row r="109" spans="1:3" ht="32" x14ac:dyDescent="0.2">
      <c r="A109" s="14" t="s">
        <v>140</v>
      </c>
      <c r="B109" s="1" t="s">
        <v>143</v>
      </c>
      <c r="C109" s="16"/>
    </row>
    <row r="110" spans="1:3" ht="48" x14ac:dyDescent="0.2">
      <c r="A110" s="14" t="s">
        <v>86</v>
      </c>
      <c r="B110" s="1" t="s">
        <v>143</v>
      </c>
      <c r="C110" s="16"/>
    </row>
    <row r="111" spans="1:3" ht="64" x14ac:dyDescent="0.2">
      <c r="A111" s="14" t="s">
        <v>87</v>
      </c>
      <c r="B111" s="1" t="s">
        <v>143</v>
      </c>
      <c r="C111" s="16"/>
    </row>
    <row r="112" spans="1:3" ht="32" x14ac:dyDescent="0.2">
      <c r="A112" s="14" t="s">
        <v>88</v>
      </c>
      <c r="B112" s="1" t="s">
        <v>143</v>
      </c>
      <c r="C112" s="16"/>
    </row>
    <row r="113" spans="1:3" ht="48" x14ac:dyDescent="0.2">
      <c r="A113" s="14" t="s">
        <v>89</v>
      </c>
      <c r="B113" s="1" t="s">
        <v>143</v>
      </c>
      <c r="C113" s="16"/>
    </row>
    <row r="114" spans="1:3" ht="96" x14ac:dyDescent="0.2">
      <c r="A114" s="33" t="s">
        <v>90</v>
      </c>
      <c r="B114" s="1" t="s">
        <v>268</v>
      </c>
      <c r="C114" s="16"/>
    </row>
    <row r="115" spans="1:3" ht="48" x14ac:dyDescent="0.2">
      <c r="A115" s="33" t="s">
        <v>91</v>
      </c>
      <c r="B115" s="1" t="s">
        <v>143</v>
      </c>
      <c r="C115" s="16"/>
    </row>
    <row r="116" spans="1:3" ht="48" x14ac:dyDescent="0.2">
      <c r="A116" s="33" t="s">
        <v>92</v>
      </c>
      <c r="B116" s="1" t="s">
        <v>268</v>
      </c>
      <c r="C116" s="16"/>
    </row>
    <row r="117" spans="1:3" ht="64" x14ac:dyDescent="0.2">
      <c r="A117" s="27" t="s">
        <v>93</v>
      </c>
      <c r="B117" s="1" t="s">
        <v>143</v>
      </c>
      <c r="C117" s="16"/>
    </row>
    <row r="118" spans="1:3" ht="80" x14ac:dyDescent="0.2">
      <c r="A118" s="27" t="s">
        <v>94</v>
      </c>
      <c r="B118" s="1" t="s">
        <v>143</v>
      </c>
      <c r="C118" s="16"/>
    </row>
    <row r="119" spans="1:3" x14ac:dyDescent="0.2">
      <c r="A119" s="34"/>
      <c r="B119" s="90"/>
      <c r="C119" s="9"/>
    </row>
    <row r="120" spans="1:3" ht="26" x14ac:dyDescent="0.2">
      <c r="A120" s="35" t="s">
        <v>95</v>
      </c>
      <c r="B120" s="90"/>
      <c r="C120" s="9"/>
    </row>
    <row r="121" spans="1:3" x14ac:dyDescent="0.2">
      <c r="A121" s="34"/>
      <c r="B121" s="9"/>
      <c r="C121" s="9"/>
    </row>
    <row r="122" spans="1:3" ht="48" customHeight="1" x14ac:dyDescent="0.2">
      <c r="A122" s="180" t="s">
        <v>96</v>
      </c>
      <c r="B122" s="180"/>
      <c r="C122" s="180"/>
    </row>
    <row r="123" spans="1:3" x14ac:dyDescent="0.2">
      <c r="A123" s="7"/>
      <c r="B123" s="9"/>
      <c r="C123" s="9"/>
    </row>
    <row r="124" spans="1:3" ht="16" x14ac:dyDescent="0.2">
      <c r="A124" s="30" t="s">
        <v>13</v>
      </c>
      <c r="B124" s="12" t="s">
        <v>14</v>
      </c>
      <c r="C124" s="26"/>
    </row>
    <row r="125" spans="1:3" ht="98" x14ac:dyDescent="0.2">
      <c r="A125" s="17" t="s">
        <v>97</v>
      </c>
      <c r="B125" s="1" t="s">
        <v>143</v>
      </c>
      <c r="C125" s="16"/>
    </row>
    <row r="126" spans="1:3" ht="32" x14ac:dyDescent="0.2">
      <c r="A126" s="36" t="s">
        <v>98</v>
      </c>
      <c r="B126" s="1" t="s">
        <v>143</v>
      </c>
      <c r="C126" s="16"/>
    </row>
    <row r="127" spans="1:3" ht="64" x14ac:dyDescent="0.2">
      <c r="A127" s="14" t="s">
        <v>99</v>
      </c>
      <c r="B127" s="1" t="s">
        <v>143</v>
      </c>
      <c r="C127" s="16"/>
    </row>
    <row r="128" spans="1:3" ht="32" x14ac:dyDescent="0.2">
      <c r="A128" s="14" t="s">
        <v>100</v>
      </c>
      <c r="B128" s="1" t="s">
        <v>143</v>
      </c>
      <c r="C128" s="16"/>
    </row>
    <row r="129" spans="1:3" ht="48" x14ac:dyDescent="0.2">
      <c r="A129" s="17" t="s">
        <v>101</v>
      </c>
      <c r="B129" s="1" t="s">
        <v>143</v>
      </c>
      <c r="C129" s="16"/>
    </row>
    <row r="130" spans="1:3" ht="32" x14ac:dyDescent="0.2">
      <c r="A130" s="14" t="s">
        <v>102</v>
      </c>
      <c r="B130" s="1" t="s">
        <v>143</v>
      </c>
      <c r="C130" s="16"/>
    </row>
    <row r="131" spans="1:3" x14ac:dyDescent="0.2">
      <c r="A131" s="7"/>
      <c r="B131" s="9"/>
      <c r="C131" s="9"/>
    </row>
    <row r="132" spans="1:3" ht="62" x14ac:dyDescent="0.2">
      <c r="A132" s="31" t="s">
        <v>103</v>
      </c>
      <c r="B132" s="9"/>
      <c r="C132" s="9"/>
    </row>
    <row r="133" spans="1:3" x14ac:dyDescent="0.2">
      <c r="A133" s="7"/>
      <c r="B133" s="9"/>
      <c r="C133" s="9"/>
    </row>
    <row r="134" spans="1:3" ht="22.5" customHeight="1" x14ac:dyDescent="0.2">
      <c r="A134" s="180" t="s">
        <v>104</v>
      </c>
      <c r="B134" s="180"/>
      <c r="C134" s="180"/>
    </row>
    <row r="135" spans="1:3" x14ac:dyDescent="0.2">
      <c r="A135" s="7"/>
    </row>
    <row r="136" spans="1:3" ht="16" x14ac:dyDescent="0.2">
      <c r="A136" s="30" t="s">
        <v>13</v>
      </c>
      <c r="B136" s="12" t="s">
        <v>14</v>
      </c>
      <c r="C136" s="37"/>
    </row>
    <row r="137" spans="1:3" ht="16" x14ac:dyDescent="0.2">
      <c r="A137" s="17" t="s">
        <v>105</v>
      </c>
      <c r="B137" s="1" t="s">
        <v>143</v>
      </c>
      <c r="C137" s="16"/>
    </row>
    <row r="138" spans="1:3" ht="32" x14ac:dyDescent="0.2">
      <c r="A138" s="17" t="s">
        <v>106</v>
      </c>
      <c r="B138" s="1" t="s">
        <v>143</v>
      </c>
      <c r="C138" s="16"/>
    </row>
    <row r="139" spans="1:3" ht="48" x14ac:dyDescent="0.2">
      <c r="A139" s="17" t="s">
        <v>107</v>
      </c>
      <c r="B139" s="1" t="s">
        <v>143</v>
      </c>
      <c r="C139" s="16"/>
    </row>
    <row r="140" spans="1:3" ht="96" x14ac:dyDescent="0.2">
      <c r="A140" s="17" t="s">
        <v>108</v>
      </c>
      <c r="B140" s="1" t="s">
        <v>268</v>
      </c>
      <c r="C140" s="16"/>
    </row>
    <row r="141" spans="1:3" ht="96" x14ac:dyDescent="0.2">
      <c r="A141" s="17" t="s">
        <v>109</v>
      </c>
      <c r="B141" s="1" t="s">
        <v>143</v>
      </c>
      <c r="C141" s="16"/>
    </row>
    <row r="142" spans="1:3" ht="32" x14ac:dyDescent="0.2">
      <c r="A142" s="17" t="s">
        <v>110</v>
      </c>
      <c r="B142" s="1" t="s">
        <v>268</v>
      </c>
      <c r="C142" s="16"/>
    </row>
    <row r="143" spans="1:3" x14ac:dyDescent="0.2">
      <c r="A143" s="7"/>
    </row>
    <row r="144" spans="1:3" ht="20" x14ac:dyDescent="0.2">
      <c r="A144" s="190" t="s">
        <v>1</v>
      </c>
      <c r="B144" s="191"/>
      <c r="C144" s="192"/>
    </row>
    <row r="146" spans="1:3" ht="35.25" customHeight="1" x14ac:dyDescent="0.2">
      <c r="A146" s="180" t="s">
        <v>111</v>
      </c>
      <c r="B146" s="180"/>
      <c r="C146" s="180"/>
    </row>
    <row r="147" spans="1:3" ht="16" x14ac:dyDescent="0.2">
      <c r="A147" s="38"/>
    </row>
    <row r="148" spans="1:3" ht="16" x14ac:dyDescent="0.2">
      <c r="A148" s="39" t="s">
        <v>13</v>
      </c>
      <c r="B148" s="12" t="s">
        <v>14</v>
      </c>
      <c r="C148" s="37"/>
    </row>
    <row r="149" spans="1:3" ht="64" x14ac:dyDescent="0.2">
      <c r="A149" s="22" t="s">
        <v>112</v>
      </c>
      <c r="B149" s="1" t="s">
        <v>268</v>
      </c>
      <c r="C149" s="16"/>
    </row>
    <row r="150" spans="1:3" ht="48" x14ac:dyDescent="0.2">
      <c r="A150" s="22" t="s">
        <v>113</v>
      </c>
      <c r="B150" s="1" t="s">
        <v>143</v>
      </c>
      <c r="C150" s="16"/>
    </row>
    <row r="151" spans="1:3" ht="32" x14ac:dyDescent="0.2">
      <c r="A151" s="14" t="s">
        <v>114</v>
      </c>
      <c r="B151" s="1" t="s">
        <v>143</v>
      </c>
      <c r="C151" s="16"/>
    </row>
    <row r="152" spans="1:3" ht="32" x14ac:dyDescent="0.2">
      <c r="A152" s="14" t="s">
        <v>115</v>
      </c>
      <c r="B152" s="1" t="s">
        <v>268</v>
      </c>
      <c r="C152" s="16"/>
    </row>
    <row r="153" spans="1:3" ht="32" x14ac:dyDescent="0.2">
      <c r="A153" s="14" t="s">
        <v>116</v>
      </c>
      <c r="B153" s="1" t="s">
        <v>143</v>
      </c>
      <c r="C153" s="16"/>
    </row>
    <row r="154" spans="1:3" ht="80" x14ac:dyDescent="0.2">
      <c r="A154" s="17" t="s">
        <v>117</v>
      </c>
      <c r="B154" s="1" t="s">
        <v>268</v>
      </c>
      <c r="C154" s="16"/>
    </row>
    <row r="155" spans="1:3" ht="80" x14ac:dyDescent="0.2">
      <c r="A155" s="14" t="s">
        <v>118</v>
      </c>
      <c r="B155" s="1" t="s">
        <v>143</v>
      </c>
      <c r="C155" s="16"/>
    </row>
    <row r="156" spans="1:3" ht="64" x14ac:dyDescent="0.2">
      <c r="A156" s="14" t="s">
        <v>119</v>
      </c>
      <c r="B156" s="1" t="s">
        <v>268</v>
      </c>
      <c r="C156" s="16"/>
    </row>
    <row r="157" spans="1:3" ht="16" x14ac:dyDescent="0.2">
      <c r="A157" s="14" t="s">
        <v>120</v>
      </c>
      <c r="B157" s="1" t="s">
        <v>143</v>
      </c>
      <c r="C157" s="16"/>
    </row>
    <row r="158" spans="1:3" x14ac:dyDescent="0.2">
      <c r="A158" s="7"/>
    </row>
    <row r="159" spans="1:3" ht="37.5" customHeight="1" x14ac:dyDescent="0.2">
      <c r="A159" s="180" t="s">
        <v>121</v>
      </c>
      <c r="B159" s="180"/>
      <c r="C159" s="180"/>
    </row>
    <row r="160" spans="1:3" x14ac:dyDescent="0.2">
      <c r="A160" s="7"/>
    </row>
    <row r="161" spans="1:3" ht="16" x14ac:dyDescent="0.2">
      <c r="A161" s="30" t="s">
        <v>13</v>
      </c>
      <c r="B161" s="12" t="s">
        <v>14</v>
      </c>
      <c r="C161" s="40"/>
    </row>
    <row r="162" spans="1:3" ht="48" x14ac:dyDescent="0.2">
      <c r="A162" s="17" t="s">
        <v>122</v>
      </c>
      <c r="B162" s="1" t="s">
        <v>268</v>
      </c>
      <c r="C162" s="15"/>
    </row>
    <row r="163" spans="1:3" ht="64" x14ac:dyDescent="0.2">
      <c r="A163" s="17" t="s">
        <v>123</v>
      </c>
      <c r="B163" s="1" t="s">
        <v>143</v>
      </c>
      <c r="C163" s="15"/>
    </row>
    <row r="164" spans="1:3" ht="32" x14ac:dyDescent="0.2">
      <c r="A164" s="27" t="s">
        <v>124</v>
      </c>
      <c r="B164" s="1" t="s">
        <v>143</v>
      </c>
      <c r="C164" s="15"/>
    </row>
    <row r="165" spans="1:3" ht="80" x14ac:dyDescent="0.2">
      <c r="A165" s="17" t="s">
        <v>125</v>
      </c>
      <c r="B165" s="1" t="s">
        <v>143</v>
      </c>
      <c r="C165" s="15"/>
    </row>
    <row r="166" spans="1:3" ht="48" x14ac:dyDescent="0.2">
      <c r="A166" s="17" t="s">
        <v>126</v>
      </c>
      <c r="B166" s="1" t="s">
        <v>268</v>
      </c>
      <c r="C166" s="15"/>
    </row>
    <row r="167" spans="1:3" ht="64" x14ac:dyDescent="0.2">
      <c r="A167" s="17" t="s">
        <v>127</v>
      </c>
      <c r="B167" s="1" t="s">
        <v>143</v>
      </c>
      <c r="C167" s="15"/>
    </row>
    <row r="168" spans="1:3" x14ac:dyDescent="0.2">
      <c r="A168" s="7"/>
    </row>
    <row r="169" spans="1:3" ht="36.75" customHeight="1" x14ac:dyDescent="0.2">
      <c r="A169" s="180" t="s">
        <v>128</v>
      </c>
      <c r="B169" s="180"/>
      <c r="C169" s="180"/>
    </row>
    <row r="170" spans="1:3" x14ac:dyDescent="0.2">
      <c r="A170" s="7"/>
    </row>
    <row r="171" spans="1:3" ht="16" x14ac:dyDescent="0.2">
      <c r="A171" s="39" t="s">
        <v>13</v>
      </c>
      <c r="B171" s="12" t="s">
        <v>14</v>
      </c>
      <c r="C171" s="40"/>
    </row>
    <row r="172" spans="1:3" ht="32" x14ac:dyDescent="0.2">
      <c r="A172" s="17" t="s">
        <v>129</v>
      </c>
      <c r="B172" s="1" t="s">
        <v>143</v>
      </c>
      <c r="C172" s="16"/>
    </row>
    <row r="173" spans="1:3" ht="16" x14ac:dyDescent="0.2">
      <c r="A173" s="17" t="s">
        <v>130</v>
      </c>
      <c r="B173" s="1" t="s">
        <v>143</v>
      </c>
      <c r="C173" s="16"/>
    </row>
    <row r="174" spans="1:3" ht="32" x14ac:dyDescent="0.2">
      <c r="A174" s="17" t="s">
        <v>131</v>
      </c>
      <c r="B174" s="1" t="s">
        <v>143</v>
      </c>
      <c r="C174" s="16"/>
    </row>
    <row r="175" spans="1:3" ht="32" x14ac:dyDescent="0.2">
      <c r="A175" s="17" t="s">
        <v>132</v>
      </c>
      <c r="B175" s="1" t="s">
        <v>143</v>
      </c>
      <c r="C175" s="16"/>
    </row>
    <row r="176" spans="1:3" ht="32" x14ac:dyDescent="0.2">
      <c r="A176" s="17" t="s">
        <v>133</v>
      </c>
      <c r="B176" s="1" t="s">
        <v>268</v>
      </c>
      <c r="C176" s="16"/>
    </row>
    <row r="177" spans="1:3" ht="32" x14ac:dyDescent="0.2">
      <c r="A177" s="17" t="s">
        <v>134</v>
      </c>
      <c r="B177" s="1" t="s">
        <v>268</v>
      </c>
      <c r="C177" s="16"/>
    </row>
    <row r="179" spans="1:3" ht="20" x14ac:dyDescent="0.2">
      <c r="A179" s="194" t="s">
        <v>156</v>
      </c>
      <c r="B179" s="195"/>
      <c r="C179" s="196"/>
    </row>
    <row r="181" spans="1:3" ht="20.25" customHeight="1" x14ac:dyDescent="0.2">
      <c r="A181" s="197" t="s">
        <v>157</v>
      </c>
      <c r="B181" s="197"/>
      <c r="C181" s="197"/>
    </row>
    <row r="183" spans="1:3" x14ac:dyDescent="0.2">
      <c r="A183" s="91" t="s">
        <v>13</v>
      </c>
      <c r="B183" s="92" t="s">
        <v>14</v>
      </c>
      <c r="C183" s="15"/>
    </row>
    <row r="184" spans="1:3" ht="64" x14ac:dyDescent="0.2">
      <c r="A184" s="14" t="s">
        <v>158</v>
      </c>
      <c r="B184" s="1" t="s">
        <v>143</v>
      </c>
      <c r="C184" s="15"/>
    </row>
    <row r="185" spans="1:3" ht="48" x14ac:dyDescent="0.2">
      <c r="A185" s="14" t="s">
        <v>159</v>
      </c>
      <c r="B185" s="1" t="s">
        <v>143</v>
      </c>
      <c r="C185" s="15"/>
    </row>
    <row r="186" spans="1:3" ht="32" x14ac:dyDescent="0.2">
      <c r="A186" s="14" t="s">
        <v>160</v>
      </c>
      <c r="B186" s="1" t="s">
        <v>143</v>
      </c>
      <c r="C186" s="15"/>
    </row>
    <row r="187" spans="1:3" ht="32" x14ac:dyDescent="0.2">
      <c r="A187" s="14" t="s">
        <v>161</v>
      </c>
      <c r="B187" s="1" t="s">
        <v>143</v>
      </c>
      <c r="C187" s="15"/>
    </row>
    <row r="188" spans="1:3" ht="64" x14ac:dyDescent="0.2">
      <c r="A188" s="14" t="s">
        <v>162</v>
      </c>
      <c r="B188" s="1" t="s">
        <v>143</v>
      </c>
      <c r="C188" s="15"/>
    </row>
    <row r="189" spans="1:3" ht="16" x14ac:dyDescent="0.2">
      <c r="A189" s="14" t="s">
        <v>163</v>
      </c>
      <c r="B189" s="1" t="s">
        <v>268</v>
      </c>
      <c r="C189" s="15"/>
    </row>
    <row r="190" spans="1:3" ht="32" x14ac:dyDescent="0.2">
      <c r="A190" s="14" t="s">
        <v>164</v>
      </c>
      <c r="B190" s="1" t="s">
        <v>143</v>
      </c>
      <c r="C190" s="15"/>
    </row>
    <row r="191" spans="1:3" ht="80" x14ac:dyDescent="0.2">
      <c r="A191" s="14" t="s">
        <v>165</v>
      </c>
      <c r="B191" s="1" t="s">
        <v>268</v>
      </c>
      <c r="C191" s="15"/>
    </row>
    <row r="192" spans="1:3" ht="64" x14ac:dyDescent="0.2">
      <c r="A192" s="14" t="s">
        <v>166</v>
      </c>
      <c r="B192" s="1" t="s">
        <v>268</v>
      </c>
      <c r="C192" s="15"/>
    </row>
    <row r="195" spans="1:3" x14ac:dyDescent="0.2">
      <c r="A195" s="198" t="s">
        <v>167</v>
      </c>
      <c r="B195" s="198"/>
      <c r="C195" s="198"/>
    </row>
    <row r="197" spans="1:3" x14ac:dyDescent="0.2">
      <c r="A197" s="91" t="s">
        <v>13</v>
      </c>
      <c r="B197" s="92" t="s">
        <v>14</v>
      </c>
      <c r="C197" s="15"/>
    </row>
    <row r="198" spans="1:3" ht="64" x14ac:dyDescent="0.2">
      <c r="A198" s="17" t="s">
        <v>168</v>
      </c>
      <c r="B198" s="1" t="s">
        <v>143</v>
      </c>
      <c r="C198" s="15"/>
    </row>
    <row r="199" spans="1:3" ht="80" x14ac:dyDescent="0.2">
      <c r="A199" s="17" t="s">
        <v>169</v>
      </c>
      <c r="B199" s="1" t="s">
        <v>143</v>
      </c>
      <c r="C199" s="15"/>
    </row>
    <row r="200" spans="1:3" ht="48" x14ac:dyDescent="0.2">
      <c r="A200" s="17" t="s">
        <v>170</v>
      </c>
      <c r="B200" s="1" t="s">
        <v>143</v>
      </c>
      <c r="C200" s="15"/>
    </row>
    <row r="201" spans="1:3" ht="64" x14ac:dyDescent="0.2">
      <c r="A201" s="17" t="s">
        <v>171</v>
      </c>
      <c r="B201" s="1" t="s">
        <v>143</v>
      </c>
      <c r="C201" s="15"/>
    </row>
    <row r="202" spans="1:3" ht="64" x14ac:dyDescent="0.2">
      <c r="A202" s="17" t="s">
        <v>172</v>
      </c>
      <c r="B202" s="1" t="s">
        <v>143</v>
      </c>
      <c r="C202" s="15"/>
    </row>
    <row r="203" spans="1:3" ht="32" x14ac:dyDescent="0.2">
      <c r="A203" s="17" t="s">
        <v>173</v>
      </c>
      <c r="B203" s="1" t="s">
        <v>268</v>
      </c>
      <c r="C203" s="15"/>
    </row>
    <row r="204" spans="1:3" ht="32" x14ac:dyDescent="0.2">
      <c r="A204" s="17" t="s">
        <v>174</v>
      </c>
      <c r="B204" s="1" t="s">
        <v>143</v>
      </c>
      <c r="C204" s="15"/>
    </row>
    <row r="205" spans="1:3" ht="48" x14ac:dyDescent="0.2">
      <c r="A205" s="17" t="s">
        <v>175</v>
      </c>
      <c r="B205" s="1" t="s">
        <v>268</v>
      </c>
      <c r="C205" s="15"/>
    </row>
    <row r="206" spans="1:3" ht="112" x14ac:dyDescent="0.2">
      <c r="A206" s="17" t="s">
        <v>176</v>
      </c>
      <c r="B206" s="1" t="s">
        <v>143</v>
      </c>
      <c r="C206" s="15"/>
    </row>
    <row r="208" spans="1:3" x14ac:dyDescent="0.2">
      <c r="A208" s="199" t="s">
        <v>177</v>
      </c>
      <c r="B208" s="199"/>
      <c r="C208" s="199"/>
    </row>
    <row r="210" spans="1:3" x14ac:dyDescent="0.2">
      <c r="A210" s="91" t="s">
        <v>13</v>
      </c>
      <c r="B210" s="93" t="s">
        <v>14</v>
      </c>
      <c r="C210" s="15"/>
    </row>
    <row r="211" spans="1:3" ht="16" x14ac:dyDescent="0.2">
      <c r="A211" s="17" t="s">
        <v>178</v>
      </c>
      <c r="B211" s="1" t="s">
        <v>143</v>
      </c>
      <c r="C211" s="15"/>
    </row>
    <row r="212" spans="1:3" ht="48" x14ac:dyDescent="0.2">
      <c r="A212" s="17" t="s">
        <v>179</v>
      </c>
      <c r="B212" s="1" t="s">
        <v>143</v>
      </c>
      <c r="C212" s="15"/>
    </row>
    <row r="213" spans="1:3" ht="32" x14ac:dyDescent="0.2">
      <c r="A213" s="17" t="s">
        <v>180</v>
      </c>
      <c r="B213" s="1" t="s">
        <v>268</v>
      </c>
      <c r="C213" s="15"/>
    </row>
    <row r="214" spans="1:3" ht="48" x14ac:dyDescent="0.2">
      <c r="A214" s="17" t="s">
        <v>181</v>
      </c>
      <c r="B214" s="1" t="s">
        <v>143</v>
      </c>
      <c r="C214" s="15"/>
    </row>
    <row r="215" spans="1:3" ht="96" x14ac:dyDescent="0.2">
      <c r="A215" s="17" t="s">
        <v>182</v>
      </c>
      <c r="B215" s="1" t="s">
        <v>143</v>
      </c>
      <c r="C215" s="15"/>
    </row>
    <row r="216" spans="1:3" ht="96" x14ac:dyDescent="0.2">
      <c r="A216" s="17" t="s">
        <v>183</v>
      </c>
      <c r="B216" s="1" t="s">
        <v>143</v>
      </c>
      <c r="C216" s="15"/>
    </row>
    <row r="217" spans="1:3" ht="64" x14ac:dyDescent="0.2">
      <c r="A217" s="17" t="s">
        <v>184</v>
      </c>
      <c r="B217" s="1" t="s">
        <v>268</v>
      </c>
      <c r="C217" s="15"/>
    </row>
    <row r="218" spans="1:3" ht="32" x14ac:dyDescent="0.2">
      <c r="A218" s="17" t="s">
        <v>185</v>
      </c>
      <c r="B218" s="1" t="s">
        <v>143</v>
      </c>
      <c r="C218" s="15"/>
    </row>
    <row r="219" spans="1:3" ht="32" x14ac:dyDescent="0.2">
      <c r="A219" s="17" t="s">
        <v>186</v>
      </c>
      <c r="B219" s="1" t="s">
        <v>268</v>
      </c>
      <c r="C219" s="15"/>
    </row>
    <row r="220" spans="1:3" ht="32" x14ac:dyDescent="0.2">
      <c r="A220" s="17" t="s">
        <v>187</v>
      </c>
      <c r="B220" s="1" t="s">
        <v>143</v>
      </c>
      <c r="C220" s="15"/>
    </row>
    <row r="221" spans="1:3" ht="48" x14ac:dyDescent="0.2">
      <c r="A221" s="17" t="s">
        <v>188</v>
      </c>
      <c r="B221" s="1" t="s">
        <v>143</v>
      </c>
      <c r="C221" s="15"/>
    </row>
    <row r="222" spans="1:3" ht="32" x14ac:dyDescent="0.2">
      <c r="A222" s="94" t="s">
        <v>189</v>
      </c>
      <c r="B222" s="1" t="s">
        <v>143</v>
      </c>
      <c r="C222" s="95"/>
    </row>
    <row r="223" spans="1:3" ht="80" x14ac:dyDescent="0.2">
      <c r="A223" s="14" t="s">
        <v>190</v>
      </c>
      <c r="B223" s="1" t="s">
        <v>143</v>
      </c>
      <c r="C223" s="15"/>
    </row>
    <row r="224" spans="1:3" x14ac:dyDescent="0.2">
      <c r="A224" s="6"/>
      <c r="B224" s="6"/>
      <c r="C224" s="6"/>
    </row>
    <row r="225" spans="1:3" ht="29.25" customHeight="1" x14ac:dyDescent="0.2">
      <c r="A225" s="200" t="s">
        <v>191</v>
      </c>
      <c r="B225" s="200"/>
      <c r="C225" s="200"/>
    </row>
    <row r="226" spans="1:3" x14ac:dyDescent="0.2">
      <c r="A226" s="6"/>
      <c r="B226" s="6"/>
      <c r="C226" s="6"/>
    </row>
    <row r="227" spans="1:3" x14ac:dyDescent="0.2">
      <c r="A227" s="91" t="s">
        <v>13</v>
      </c>
      <c r="B227" s="92" t="s">
        <v>14</v>
      </c>
      <c r="C227" s="15"/>
    </row>
    <row r="228" spans="1:3" x14ac:dyDescent="0.2">
      <c r="A228" s="96" t="s">
        <v>192</v>
      </c>
      <c r="B228" s="1" t="s">
        <v>143</v>
      </c>
      <c r="C228" s="15"/>
    </row>
    <row r="229" spans="1:3" x14ac:dyDescent="0.2">
      <c r="A229" s="96" t="s">
        <v>193</v>
      </c>
      <c r="B229" s="1" t="s">
        <v>143</v>
      </c>
      <c r="C229" s="15"/>
    </row>
    <row r="230" spans="1:3" ht="32" x14ac:dyDescent="0.2">
      <c r="A230" s="17" t="s">
        <v>194</v>
      </c>
      <c r="B230" s="1" t="s">
        <v>143</v>
      </c>
      <c r="C230" s="15"/>
    </row>
    <row r="231" spans="1:3" ht="32" x14ac:dyDescent="0.2">
      <c r="A231" s="17" t="s">
        <v>195</v>
      </c>
      <c r="B231" s="1" t="s">
        <v>143</v>
      </c>
      <c r="C231" s="15"/>
    </row>
    <row r="232" spans="1:3" ht="48" x14ac:dyDescent="0.2">
      <c r="A232" s="17" t="s">
        <v>196</v>
      </c>
      <c r="B232" s="1" t="s">
        <v>143</v>
      </c>
      <c r="C232" s="15"/>
    </row>
    <row r="233" spans="1:3" ht="32" x14ac:dyDescent="0.2">
      <c r="A233" s="94" t="s">
        <v>197</v>
      </c>
      <c r="B233" s="1" t="s">
        <v>143</v>
      </c>
      <c r="C233" s="95"/>
    </row>
    <row r="234" spans="1:3" x14ac:dyDescent="0.2">
      <c r="A234" s="97"/>
      <c r="B234" s="97"/>
      <c r="C234" s="97"/>
    </row>
    <row r="235" spans="1:3" ht="33" customHeight="1" x14ac:dyDescent="0.2">
      <c r="A235" s="200" t="s">
        <v>198</v>
      </c>
      <c r="B235" s="200"/>
      <c r="C235" s="200"/>
    </row>
    <row r="236" spans="1:3" x14ac:dyDescent="0.2">
      <c r="A236" s="6"/>
      <c r="B236" s="6"/>
      <c r="C236" s="6"/>
    </row>
    <row r="237" spans="1:3" x14ac:dyDescent="0.2">
      <c r="A237" s="91" t="s">
        <v>13</v>
      </c>
      <c r="B237" s="92" t="s">
        <v>199</v>
      </c>
      <c r="C237" s="15"/>
    </row>
    <row r="238" spans="1:3" ht="32" x14ac:dyDescent="0.2">
      <c r="A238" s="14" t="s">
        <v>200</v>
      </c>
      <c r="B238" s="1" t="s">
        <v>143</v>
      </c>
      <c r="C238" s="15"/>
    </row>
    <row r="239" spans="1:3" x14ac:dyDescent="0.2">
      <c r="A239" s="98" t="s">
        <v>201</v>
      </c>
      <c r="B239" s="1" t="s">
        <v>143</v>
      </c>
      <c r="C239" s="15"/>
    </row>
    <row r="240" spans="1:3" x14ac:dyDescent="0.2">
      <c r="A240" s="98" t="s">
        <v>202</v>
      </c>
      <c r="B240" s="1" t="s">
        <v>143</v>
      </c>
      <c r="C240" s="15"/>
    </row>
    <row r="241" spans="1:3" ht="16" x14ac:dyDescent="0.2">
      <c r="A241" s="14" t="s">
        <v>203</v>
      </c>
      <c r="B241" s="1" t="s">
        <v>143</v>
      </c>
      <c r="C241" s="15"/>
    </row>
    <row r="242" spans="1:3" ht="32" x14ac:dyDescent="0.2">
      <c r="A242" s="17" t="s">
        <v>204</v>
      </c>
      <c r="B242" s="1" t="s">
        <v>143</v>
      </c>
      <c r="C242" s="15"/>
    </row>
    <row r="243" spans="1:3" ht="48" x14ac:dyDescent="0.2">
      <c r="A243" s="14" t="s">
        <v>205</v>
      </c>
      <c r="B243" s="1" t="s">
        <v>143</v>
      </c>
      <c r="C243" s="15"/>
    </row>
    <row r="244" spans="1:3" ht="32" x14ac:dyDescent="0.2">
      <c r="A244" s="14" t="s">
        <v>206</v>
      </c>
      <c r="B244" s="1" t="s">
        <v>143</v>
      </c>
      <c r="C244" s="15"/>
    </row>
    <row r="245" spans="1:3" ht="32" x14ac:dyDescent="0.2">
      <c r="A245" s="99" t="s">
        <v>207</v>
      </c>
      <c r="B245" s="1" t="s">
        <v>143</v>
      </c>
      <c r="C245" s="95"/>
    </row>
    <row r="246" spans="1:3" x14ac:dyDescent="0.2">
      <c r="A246" s="97"/>
      <c r="B246" s="97"/>
      <c r="C246" s="97"/>
    </row>
    <row r="247" spans="1:3" ht="44.25" customHeight="1" x14ac:dyDescent="0.2">
      <c r="A247" s="200" t="s">
        <v>208</v>
      </c>
      <c r="B247" s="200"/>
      <c r="C247" s="200"/>
    </row>
    <row r="249" spans="1:3" x14ac:dyDescent="0.2">
      <c r="A249" s="100" t="s">
        <v>13</v>
      </c>
      <c r="B249" s="101" t="s">
        <v>14</v>
      </c>
      <c r="C249" s="15"/>
    </row>
    <row r="250" spans="1:3" ht="64" x14ac:dyDescent="0.2">
      <c r="A250" s="14" t="s">
        <v>209</v>
      </c>
      <c r="B250" s="1" t="s">
        <v>143</v>
      </c>
      <c r="C250" s="15"/>
    </row>
    <row r="251" spans="1:3" ht="32" x14ac:dyDescent="0.2">
      <c r="A251" s="14" t="s">
        <v>210</v>
      </c>
      <c r="B251" s="1" t="s">
        <v>143</v>
      </c>
      <c r="C251" s="15"/>
    </row>
    <row r="252" spans="1:3" ht="48" x14ac:dyDescent="0.2">
      <c r="A252" s="14" t="s">
        <v>211</v>
      </c>
      <c r="B252" s="1" t="s">
        <v>143</v>
      </c>
      <c r="C252" s="15"/>
    </row>
    <row r="253" spans="1:3" ht="48" x14ac:dyDescent="0.2">
      <c r="A253" s="14" t="s">
        <v>212</v>
      </c>
      <c r="B253" s="1" t="s">
        <v>143</v>
      </c>
      <c r="C253" s="15"/>
    </row>
    <row r="254" spans="1:3" ht="32" x14ac:dyDescent="0.2">
      <c r="A254" s="14" t="s">
        <v>213</v>
      </c>
      <c r="B254" s="1" t="s">
        <v>143</v>
      </c>
      <c r="C254" s="15"/>
    </row>
    <row r="255" spans="1:3" ht="32" x14ac:dyDescent="0.2">
      <c r="A255" s="14" t="s">
        <v>214</v>
      </c>
      <c r="B255" s="1" t="s">
        <v>143</v>
      </c>
      <c r="C255" s="15"/>
    </row>
    <row r="256" spans="1:3" ht="64" x14ac:dyDescent="0.2">
      <c r="A256" s="14" t="s">
        <v>215</v>
      </c>
      <c r="B256" s="1" t="s">
        <v>143</v>
      </c>
      <c r="C256" s="15"/>
    </row>
    <row r="257" spans="1:3" ht="16" x14ac:dyDescent="0.2">
      <c r="A257" s="17" t="s">
        <v>216</v>
      </c>
      <c r="B257" s="1" t="s">
        <v>143</v>
      </c>
      <c r="C257" s="15"/>
    </row>
    <row r="258" spans="1:3" ht="32" x14ac:dyDescent="0.2">
      <c r="A258" s="17" t="s">
        <v>217</v>
      </c>
      <c r="B258" s="1" t="s">
        <v>143</v>
      </c>
      <c r="C258" s="15"/>
    </row>
    <row r="259" spans="1:3" x14ac:dyDescent="0.2">
      <c r="A259" s="6"/>
      <c r="B259" s="102"/>
      <c r="C259" s="6"/>
    </row>
    <row r="260" spans="1:3" ht="32.25" customHeight="1" x14ac:dyDescent="0.2">
      <c r="A260" s="200" t="s">
        <v>218</v>
      </c>
      <c r="B260" s="200"/>
      <c r="C260" s="200"/>
    </row>
    <row r="262" spans="1:3" x14ac:dyDescent="0.2">
      <c r="A262" s="91" t="s">
        <v>13</v>
      </c>
      <c r="B262" s="93" t="s">
        <v>14</v>
      </c>
      <c r="C262" s="15"/>
    </row>
    <row r="263" spans="1:3" ht="32" x14ac:dyDescent="0.2">
      <c r="A263" s="17" t="s">
        <v>219</v>
      </c>
      <c r="B263" s="1" t="s">
        <v>143</v>
      </c>
      <c r="C263" s="15"/>
    </row>
    <row r="264" spans="1:3" ht="48" x14ac:dyDescent="0.2">
      <c r="A264" s="14" t="s">
        <v>220</v>
      </c>
      <c r="B264" s="1" t="s">
        <v>143</v>
      </c>
      <c r="C264" s="15"/>
    </row>
    <row r="265" spans="1:3" ht="48" x14ac:dyDescent="0.2">
      <c r="A265" s="14" t="s">
        <v>221</v>
      </c>
      <c r="B265" s="1" t="s">
        <v>143</v>
      </c>
      <c r="C265" s="15"/>
    </row>
    <row r="266" spans="1:3" ht="32" x14ac:dyDescent="0.2">
      <c r="A266" s="14" t="s">
        <v>222</v>
      </c>
      <c r="B266" s="1" t="s">
        <v>143</v>
      </c>
      <c r="C266" s="15"/>
    </row>
    <row r="267" spans="1:3" ht="69.75" customHeight="1" x14ac:dyDescent="0.2">
      <c r="A267" s="14" t="s">
        <v>223</v>
      </c>
      <c r="B267" s="1" t="s">
        <v>143</v>
      </c>
      <c r="C267" s="15"/>
    </row>
    <row r="268" spans="1:3" hidden="1" x14ac:dyDescent="0.2">
      <c r="A268" s="6"/>
      <c r="B268" s="6"/>
      <c r="C268" s="6"/>
    </row>
    <row r="269" spans="1:3" ht="48" customHeight="1" x14ac:dyDescent="0.2">
      <c r="A269" s="217" t="s">
        <v>224</v>
      </c>
      <c r="B269" s="217"/>
      <c r="C269" s="217"/>
    </row>
    <row r="270" spans="1:3" x14ac:dyDescent="0.2">
      <c r="A270" s="6"/>
      <c r="B270" s="6"/>
      <c r="C270" s="6"/>
    </row>
    <row r="271" spans="1:3" x14ac:dyDescent="0.2">
      <c r="A271" s="91" t="s">
        <v>13</v>
      </c>
      <c r="B271" s="92" t="s">
        <v>14</v>
      </c>
      <c r="C271" s="15"/>
    </row>
    <row r="272" spans="1:3" ht="32" x14ac:dyDescent="0.2">
      <c r="A272" s="14" t="s">
        <v>225</v>
      </c>
      <c r="B272" s="1" t="s">
        <v>143</v>
      </c>
      <c r="C272" s="15"/>
    </row>
    <row r="273" spans="1:3" ht="80" x14ac:dyDescent="0.2">
      <c r="A273" s="14" t="s">
        <v>226</v>
      </c>
      <c r="B273" s="1" t="s">
        <v>143</v>
      </c>
      <c r="C273" s="15"/>
    </row>
    <row r="274" spans="1:3" ht="32" x14ac:dyDescent="0.2">
      <c r="A274" s="17" t="s">
        <v>227</v>
      </c>
      <c r="B274" s="1" t="s">
        <v>143</v>
      </c>
      <c r="C274" s="15"/>
    </row>
    <row r="275" spans="1:3" ht="64" x14ac:dyDescent="0.2">
      <c r="A275" s="17" t="s">
        <v>228</v>
      </c>
      <c r="B275" s="1" t="s">
        <v>143</v>
      </c>
      <c r="C275" s="15"/>
    </row>
    <row r="276" spans="1:3" ht="32" x14ac:dyDescent="0.2">
      <c r="A276" s="99" t="s">
        <v>229</v>
      </c>
      <c r="B276" s="1" t="s">
        <v>143</v>
      </c>
      <c r="C276" s="95"/>
    </row>
    <row r="277" spans="1:3" x14ac:dyDescent="0.2">
      <c r="A277" s="97"/>
      <c r="B277" s="97"/>
      <c r="C277" s="97"/>
    </row>
    <row r="278" spans="1:3" ht="33.75" customHeight="1" x14ac:dyDescent="0.2">
      <c r="A278" s="216" t="s">
        <v>230</v>
      </c>
      <c r="B278" s="216"/>
      <c r="C278" s="216"/>
    </row>
    <row r="280" spans="1:3" x14ac:dyDescent="0.2">
      <c r="A280" s="91" t="s">
        <v>13</v>
      </c>
      <c r="B280" s="92" t="s">
        <v>14</v>
      </c>
      <c r="C280" s="15"/>
    </row>
    <row r="281" spans="1:3" ht="32" x14ac:dyDescent="0.2">
      <c r="A281" s="17" t="s">
        <v>231</v>
      </c>
      <c r="B281" s="1" t="s">
        <v>143</v>
      </c>
      <c r="C281" s="15"/>
    </row>
    <row r="282" spans="1:3" ht="32" x14ac:dyDescent="0.2">
      <c r="A282" s="17" t="s">
        <v>232</v>
      </c>
      <c r="B282" s="1" t="s">
        <v>143</v>
      </c>
      <c r="C282" s="15"/>
    </row>
    <row r="283" spans="1:3" ht="32" x14ac:dyDescent="0.2">
      <c r="A283" s="17" t="s">
        <v>233</v>
      </c>
      <c r="B283" s="1" t="s">
        <v>143</v>
      </c>
      <c r="C283" s="15"/>
    </row>
    <row r="284" spans="1:3" ht="48" x14ac:dyDescent="0.2">
      <c r="A284" s="17" t="s">
        <v>234</v>
      </c>
      <c r="B284" s="1" t="s">
        <v>143</v>
      </c>
      <c r="C284" s="15"/>
    </row>
    <row r="285" spans="1:3" ht="32" x14ac:dyDescent="0.2">
      <c r="A285" s="17" t="s">
        <v>235</v>
      </c>
      <c r="B285" s="1" t="s">
        <v>143</v>
      </c>
      <c r="C285" s="15"/>
    </row>
    <row r="286" spans="1:3" ht="32" x14ac:dyDescent="0.2">
      <c r="A286" s="17" t="s">
        <v>236</v>
      </c>
      <c r="B286" s="1" t="s">
        <v>143</v>
      </c>
      <c r="C286" s="15"/>
    </row>
    <row r="287" spans="1:3" ht="32" x14ac:dyDescent="0.2">
      <c r="A287" s="103" t="s">
        <v>237</v>
      </c>
      <c r="B287" s="1" t="s">
        <v>143</v>
      </c>
      <c r="C287" s="15"/>
    </row>
    <row r="289" spans="1:3" x14ac:dyDescent="0.2">
      <c r="A289" s="201" t="s">
        <v>3</v>
      </c>
      <c r="B289" s="202"/>
      <c r="C289" s="203"/>
    </row>
    <row r="290" spans="1:3" x14ac:dyDescent="0.2">
      <c r="A290" s="204"/>
      <c r="B290" s="205"/>
      <c r="C290" s="206"/>
    </row>
    <row r="292" spans="1:3" ht="29.25" customHeight="1" x14ac:dyDescent="0.2">
      <c r="A292" s="200" t="s">
        <v>238</v>
      </c>
      <c r="B292" s="200"/>
      <c r="C292" s="200"/>
    </row>
    <row r="294" spans="1:3" x14ac:dyDescent="0.2">
      <c r="A294" s="91" t="s">
        <v>13</v>
      </c>
      <c r="B294" s="93" t="s">
        <v>14</v>
      </c>
      <c r="C294" s="15"/>
    </row>
    <row r="295" spans="1:3" ht="48" x14ac:dyDescent="0.2">
      <c r="A295" s="14" t="s">
        <v>239</v>
      </c>
      <c r="B295" s="1" t="s">
        <v>143</v>
      </c>
      <c r="C295" s="15"/>
    </row>
    <row r="296" spans="1:3" ht="16" x14ac:dyDescent="0.2">
      <c r="A296" s="14" t="s">
        <v>240</v>
      </c>
      <c r="B296" s="1" t="s">
        <v>143</v>
      </c>
      <c r="C296" s="15"/>
    </row>
    <row r="297" spans="1:3" ht="48" x14ac:dyDescent="0.2">
      <c r="A297" s="14" t="s">
        <v>241</v>
      </c>
      <c r="B297" s="1" t="s">
        <v>143</v>
      </c>
      <c r="C297" s="15"/>
    </row>
    <row r="298" spans="1:3" ht="32" x14ac:dyDescent="0.2">
      <c r="A298" s="17" t="s">
        <v>242</v>
      </c>
      <c r="B298" s="1" t="s">
        <v>143</v>
      </c>
      <c r="C298" s="15"/>
    </row>
    <row r="299" spans="1:3" ht="48" x14ac:dyDescent="0.2">
      <c r="A299" s="14" t="s">
        <v>243</v>
      </c>
      <c r="B299" s="1" t="s">
        <v>143</v>
      </c>
      <c r="C299" s="15"/>
    </row>
    <row r="300" spans="1:3" x14ac:dyDescent="0.2">
      <c r="A300" s="6"/>
      <c r="B300" s="102"/>
      <c r="C300" s="6"/>
    </row>
    <row r="301" spans="1:3" x14ac:dyDescent="0.2">
      <c r="A301" s="207" t="s">
        <v>154</v>
      </c>
      <c r="B301" s="208"/>
      <c r="C301" s="209"/>
    </row>
    <row r="302" spans="1:3" x14ac:dyDescent="0.2">
      <c r="A302" s="210"/>
      <c r="B302" s="211"/>
      <c r="C302" s="212"/>
    </row>
    <row r="303" spans="1:3" x14ac:dyDescent="0.2">
      <c r="A303" s="213"/>
      <c r="B303" s="214"/>
      <c r="C303" s="215"/>
    </row>
    <row r="305" spans="1:3" ht="50.25" customHeight="1" x14ac:dyDescent="0.2">
      <c r="A305" s="216" t="s">
        <v>244</v>
      </c>
      <c r="B305" s="216"/>
      <c r="C305" s="216"/>
    </row>
    <row r="307" spans="1:3" x14ac:dyDescent="0.2">
      <c r="A307" s="91" t="s">
        <v>13</v>
      </c>
      <c r="B307" s="93" t="s">
        <v>14</v>
      </c>
      <c r="C307" s="15"/>
    </row>
    <row r="308" spans="1:3" ht="32" x14ac:dyDescent="0.2">
      <c r="A308" s="17" t="s">
        <v>245</v>
      </c>
      <c r="B308" s="1" t="s">
        <v>143</v>
      </c>
      <c r="C308" s="15"/>
    </row>
    <row r="309" spans="1:3" ht="16" x14ac:dyDescent="0.2">
      <c r="A309" s="17" t="s">
        <v>246</v>
      </c>
      <c r="B309" s="1" t="s">
        <v>143</v>
      </c>
      <c r="C309" s="15"/>
    </row>
    <row r="310" spans="1:3" ht="32" x14ac:dyDescent="0.2">
      <c r="A310" s="17" t="s">
        <v>247</v>
      </c>
      <c r="B310" s="1" t="s">
        <v>143</v>
      </c>
      <c r="C310" s="15"/>
    </row>
    <row r="311" spans="1:3" ht="48" x14ac:dyDescent="0.2">
      <c r="A311" s="14" t="s">
        <v>248</v>
      </c>
      <c r="B311" s="1" t="s">
        <v>143</v>
      </c>
      <c r="C311" s="15"/>
    </row>
    <row r="312" spans="1:3" ht="80" x14ac:dyDescent="0.2">
      <c r="A312" s="14" t="s">
        <v>249</v>
      </c>
      <c r="B312" s="1" t="s">
        <v>143</v>
      </c>
      <c r="C312" s="15"/>
    </row>
    <row r="313" spans="1:3" ht="32" x14ac:dyDescent="0.2">
      <c r="A313" s="17" t="s">
        <v>250</v>
      </c>
      <c r="B313" s="1" t="s">
        <v>143</v>
      </c>
      <c r="C313" s="15"/>
    </row>
    <row r="314" spans="1:3" ht="48" x14ac:dyDescent="0.2">
      <c r="A314" s="99" t="s">
        <v>251</v>
      </c>
      <c r="B314" s="1" t="s">
        <v>143</v>
      </c>
      <c r="C314" s="95"/>
    </row>
    <row r="315" spans="1:3" x14ac:dyDescent="0.2">
      <c r="A315" s="97"/>
      <c r="B315" s="97"/>
      <c r="C315" s="97"/>
    </row>
  </sheetData>
  <sheetProtection algorithmName="SHA-512" hashValue="HQIg/UOWCP/s3xnHs/6wDLfZ4BOQ9kO5HlGwuNPNAqwuKy2YmfAGlIQULIZX4XxCjTtr92enXGr4J3AzS7cN8w==" saltValue="0Q7+GyO4/hpiDDWqox1EyQ==" spinCount="100000" sheet="1" objects="1" scenarios="1" selectLockedCells="1"/>
  <protectedRanges>
    <protectedRange algorithmName="SHA-512" hashValue="/yAJXfVJ7l0WLJgTVj4i9zWWw3f/iE56tcxjLfxCtq4j4NHqfiWZQVNQY0hUNVIdGvEWU/ZWIQYtA98SpBfMDA==" saltValue="6BXRbrqERsdvB/yNAPYMUA==" spinCount="100000" sqref="B15:B28 B33:B37 B42:B46 B51:B58 B67:B79 B87:B97 B107:B118 B125:B130 B137:B142 B149:B157 B162:B167 B172:B177 B184:B192 B198:B206 B211:B223 B228:B233 B238:B245 B250:B258 B263:B267 B272:B276 B281:B287 B295:B299 B308:B314" name="Results_1_1"/>
  </protectedRanges>
  <mergeCells count="33">
    <mergeCell ref="A289:C290"/>
    <mergeCell ref="A292:C292"/>
    <mergeCell ref="A301:C303"/>
    <mergeCell ref="A305:C305"/>
    <mergeCell ref="A235:C235"/>
    <mergeCell ref="A247:C247"/>
    <mergeCell ref="A260:C260"/>
    <mergeCell ref="A269:C269"/>
    <mergeCell ref="A278:C278"/>
    <mergeCell ref="A179:C179"/>
    <mergeCell ref="A181:C181"/>
    <mergeCell ref="A195:C195"/>
    <mergeCell ref="A208:C208"/>
    <mergeCell ref="A225:C225"/>
    <mergeCell ref="A169:C169"/>
    <mergeCell ref="A104:C104"/>
    <mergeCell ref="A122:C122"/>
    <mergeCell ref="A134:C134"/>
    <mergeCell ref="A144:C144"/>
    <mergeCell ref="A146:C146"/>
    <mergeCell ref="A159:C159"/>
    <mergeCell ref="A84:C84"/>
    <mergeCell ref="A1:C1"/>
    <mergeCell ref="A2:C2"/>
    <mergeCell ref="A9:C9"/>
    <mergeCell ref="A10:C10"/>
    <mergeCell ref="A12:C12"/>
    <mergeCell ref="A30:C30"/>
    <mergeCell ref="A39:C39"/>
    <mergeCell ref="A48:C48"/>
    <mergeCell ref="A60:C60"/>
    <mergeCell ref="A62:C62"/>
    <mergeCell ref="A64:C64"/>
  </mergeCells>
  <dataValidations count="1">
    <dataValidation type="list" showInputMessage="1" showErrorMessage="1" sqref="B15:B28 B33:B37 B42:B46 B51:B58 B67:B79 B87:B97 B107:B118 B125:B130 B137:B142 B149:B157 B162:B167 B172:B177 B184:B192 B198:B206 B211:B223 B228:B233 B238:B245 B250:B258 B263:B267 B272:B276 B281:B287 B295:B299 B308:B314" xr:uid="{00000000-0002-0000-0300-000000000000}">
      <formula1>"y,n"</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9"/>
  <dimension ref="A1:X315"/>
  <sheetViews>
    <sheetView topLeftCell="A7" zoomScaleNormal="100" workbookViewId="0">
      <selection activeCell="B21" sqref="B21"/>
    </sheetView>
  </sheetViews>
  <sheetFormatPr baseColWidth="10" defaultColWidth="9.1640625" defaultRowHeight="15" x14ac:dyDescent="0.2"/>
  <cols>
    <col min="1" max="1" width="35" style="3" bestFit="1" customWidth="1"/>
    <col min="2" max="2" width="21.5" style="3" customWidth="1"/>
    <col min="3" max="5" width="9.1640625" style="3"/>
    <col min="6" max="6" width="20.5" style="3" bestFit="1" customWidth="1"/>
    <col min="7" max="7" width="10.5" style="3" customWidth="1"/>
    <col min="8" max="8" width="9.1640625" style="3"/>
    <col min="9" max="10" width="12.83203125" style="3" customWidth="1"/>
    <col min="11" max="16384" width="9.1640625" style="3"/>
  </cols>
  <sheetData>
    <row r="1" spans="1:24" ht="25.5" customHeight="1" x14ac:dyDescent="0.25">
      <c r="A1" s="181" t="s">
        <v>7</v>
      </c>
      <c r="B1" s="181"/>
      <c r="C1" s="181"/>
    </row>
    <row r="2" spans="1:24" ht="15" customHeight="1" x14ac:dyDescent="0.2">
      <c r="A2" s="182" t="s">
        <v>8</v>
      </c>
      <c r="B2" s="182"/>
      <c r="C2" s="182"/>
    </row>
    <row r="3" spans="1:24" x14ac:dyDescent="0.2">
      <c r="A3" s="64"/>
      <c r="B3" s="64"/>
      <c r="C3" s="64"/>
    </row>
    <row r="4" spans="1:24" ht="16" x14ac:dyDescent="0.2">
      <c r="A4" s="54" t="s">
        <v>9</v>
      </c>
      <c r="B4" s="65">
        <v>43802</v>
      </c>
      <c r="C4" s="52"/>
      <c r="M4" s="42"/>
      <c r="O4" s="42"/>
      <c r="T4" s="42"/>
      <c r="U4" s="42"/>
    </row>
    <row r="5" spans="1:24" s="15" customFormat="1" ht="33" thickBot="1" x14ac:dyDescent="0.25">
      <c r="A5" s="55" t="s">
        <v>136</v>
      </c>
      <c r="B5" s="66">
        <v>43800</v>
      </c>
      <c r="C5" s="51"/>
      <c r="D5" s="46"/>
      <c r="E5" s="47"/>
      <c r="F5" s="67" t="s">
        <v>144</v>
      </c>
      <c r="G5" s="67" t="s">
        <v>145</v>
      </c>
      <c r="H5" s="59" t="s">
        <v>146</v>
      </c>
      <c r="I5" s="68" t="s">
        <v>147</v>
      </c>
      <c r="J5" s="47"/>
      <c r="K5" s="47"/>
      <c r="L5" s="46"/>
      <c r="M5" s="46"/>
      <c r="N5" s="47"/>
      <c r="O5" s="47"/>
      <c r="P5" s="49"/>
      <c r="Q5" s="49"/>
      <c r="R5" s="49"/>
      <c r="S5" s="47"/>
      <c r="T5" s="50"/>
      <c r="U5" s="44"/>
      <c r="V5" s="49"/>
      <c r="W5" s="49"/>
      <c r="X5" s="48"/>
    </row>
    <row r="6" spans="1:24" x14ac:dyDescent="0.2">
      <c r="A6" s="8" t="s">
        <v>137</v>
      </c>
      <c r="B6" s="69"/>
      <c r="C6" s="53"/>
      <c r="E6" s="43"/>
      <c r="F6" s="3">
        <v>1</v>
      </c>
      <c r="G6" s="4">
        <f>COUNTIF(B15:B28,"y")/COUNTA(B15:B28)</f>
        <v>0.9285714285714286</v>
      </c>
      <c r="H6" s="3">
        <f>IF(G6&gt;=75%,3,IF(G6&gt;=50%,2,IF(G6&gt;0,1,0)))</f>
        <v>3</v>
      </c>
      <c r="I6" s="3" t="str">
        <f>IF(G6&gt;=75%,"Strong",IF(G6&gt;=50%,"Moderate",IF(G6&gt;0,"Weak","None")))</f>
        <v>Strong</v>
      </c>
      <c r="K6" s="43"/>
      <c r="L6" s="43"/>
      <c r="M6" s="43"/>
      <c r="P6" s="43"/>
      <c r="Q6" s="43"/>
      <c r="R6" s="43"/>
      <c r="T6" s="43"/>
      <c r="U6" s="43"/>
      <c r="V6" s="43"/>
      <c r="W6" s="43"/>
      <c r="X6" s="43"/>
    </row>
    <row r="7" spans="1:24" x14ac:dyDescent="0.2">
      <c r="A7" s="41" t="s">
        <v>138</v>
      </c>
      <c r="B7" s="70" t="s">
        <v>148</v>
      </c>
      <c r="C7" s="71"/>
      <c r="D7" s="44"/>
      <c r="E7" s="42"/>
      <c r="F7" s="3">
        <v>2</v>
      </c>
      <c r="G7" s="4">
        <f>COUNTIF(B33:B37,"y")/COUNTA(B33:B37)</f>
        <v>1</v>
      </c>
      <c r="H7" s="3">
        <f t="shared" ref="H7:H9" si="0">IF(G7&gt;=75%,3,IF(G7&gt;=50%,2,IF(G7&gt;0,1,0)))</f>
        <v>3</v>
      </c>
      <c r="I7" s="3" t="str">
        <f t="shared" ref="I7:I17" si="1">IF(G7&gt;=75%,"Strong",IF(G7&gt;=50%,"Moderate",IF(G7&gt;0,"Weak","None")))</f>
        <v>Strong</v>
      </c>
    </row>
    <row r="8" spans="1:24" ht="16" thickBot="1" x14ac:dyDescent="0.25">
      <c r="A8" s="56" t="s">
        <v>139</v>
      </c>
      <c r="B8" s="72" t="s">
        <v>149</v>
      </c>
      <c r="C8" s="45"/>
      <c r="F8" s="3">
        <v>3</v>
      </c>
      <c r="G8" s="4">
        <f>COUNTIF(B42:B46,"y")/COUNTA(B42:B46)</f>
        <v>0.8</v>
      </c>
      <c r="H8" s="3">
        <f t="shared" si="0"/>
        <v>3</v>
      </c>
      <c r="I8" s="3" t="str">
        <f t="shared" si="1"/>
        <v>Strong</v>
      </c>
    </row>
    <row r="9" spans="1:24" ht="21" customHeight="1" thickBot="1" x14ac:dyDescent="0.25">
      <c r="A9" s="183" t="s">
        <v>10</v>
      </c>
      <c r="B9" s="184"/>
      <c r="C9" s="185"/>
      <c r="F9" s="5">
        <v>4</v>
      </c>
      <c r="G9" s="73">
        <f>COUNTIF(B51:B58,"y")/COUNTA(B51:B58)</f>
        <v>0.875</v>
      </c>
      <c r="H9" s="5">
        <f t="shared" si="0"/>
        <v>3</v>
      </c>
      <c r="I9" s="5" t="str">
        <f t="shared" si="1"/>
        <v>Strong</v>
      </c>
    </row>
    <row r="10" spans="1:24" ht="24" thickBot="1" x14ac:dyDescent="0.3">
      <c r="A10" s="186" t="s">
        <v>11</v>
      </c>
      <c r="B10" s="187"/>
      <c r="C10" s="188"/>
      <c r="F10" s="74" t="s">
        <v>144</v>
      </c>
      <c r="G10" s="75" t="s">
        <v>4</v>
      </c>
      <c r="H10" s="76">
        <f>SUM(H6:H9)</f>
        <v>12</v>
      </c>
      <c r="J10" s="77"/>
      <c r="K10" s="77"/>
      <c r="L10" s="77" t="s">
        <v>150</v>
      </c>
    </row>
    <row r="11" spans="1:24" ht="33" thickBot="1" x14ac:dyDescent="0.25">
      <c r="A11" s="7"/>
      <c r="B11" s="9"/>
      <c r="C11" s="9"/>
      <c r="F11" s="78" t="s">
        <v>0</v>
      </c>
      <c r="J11" s="79" t="s">
        <v>5</v>
      </c>
      <c r="K11" s="80">
        <f>H10/12</f>
        <v>1</v>
      </c>
      <c r="L11" s="75" t="str">
        <f>IF(K11&gt;69%,"Strong",IF(K11&gt;49%,"Moderate",IF(K11&gt;0,"Weak","No Fidelity")))</f>
        <v>Strong</v>
      </c>
    </row>
    <row r="12" spans="1:24" ht="33" thickBot="1" x14ac:dyDescent="0.25">
      <c r="A12" s="180" t="s">
        <v>12</v>
      </c>
      <c r="B12" s="189"/>
      <c r="C12" s="189"/>
      <c r="F12" s="81" t="s">
        <v>151</v>
      </c>
      <c r="G12" s="67" t="s">
        <v>145</v>
      </c>
      <c r="H12" s="59" t="s">
        <v>146</v>
      </c>
      <c r="I12" s="68" t="s">
        <v>147</v>
      </c>
      <c r="J12" s="79" t="s">
        <v>6</v>
      </c>
      <c r="K12" s="82">
        <f>H40/84</f>
        <v>0.98809523809523814</v>
      </c>
      <c r="L12" s="75" t="str">
        <f t="shared" ref="L12:L13" si="2">IF(K12&gt;69%,"Strong",IF(K12&gt;49%,"Moderate",IF(K12&gt;0,"Weak","No Fidelity")))</f>
        <v>Strong</v>
      </c>
    </row>
    <row r="13" spans="1:24" ht="32" x14ac:dyDescent="0.2">
      <c r="A13" s="10"/>
      <c r="B13" s="9"/>
      <c r="C13" s="9"/>
      <c r="F13" s="3">
        <v>1</v>
      </c>
      <c r="G13" s="4">
        <f>COUNTIF(B67:B79,"y")/COUNTA(B67:B79)</f>
        <v>0.92307692307692313</v>
      </c>
      <c r="H13" s="3">
        <f>IF(G13&gt;=75%,3,IF(G13&gt;=50%,2,IF(G13&gt;0,1,0)))</f>
        <v>3</v>
      </c>
      <c r="I13" s="3" t="str">
        <f t="shared" si="1"/>
        <v>Strong</v>
      </c>
      <c r="J13" s="79" t="s">
        <v>152</v>
      </c>
      <c r="K13" s="82">
        <f>(H10+H40)/96</f>
        <v>0.98958333333333337</v>
      </c>
      <c r="L13" s="75" t="str">
        <f t="shared" si="2"/>
        <v>Strong</v>
      </c>
    </row>
    <row r="14" spans="1:24" ht="17" x14ac:dyDescent="0.2">
      <c r="A14" s="11" t="s">
        <v>13</v>
      </c>
      <c r="B14" s="12" t="s">
        <v>14</v>
      </c>
      <c r="C14" s="13"/>
      <c r="F14" s="3">
        <v>2</v>
      </c>
      <c r="G14" s="4">
        <f>COUNTIF(B87:B97,"y")/COUNTA(B87:B97)</f>
        <v>0.72727272727272729</v>
      </c>
      <c r="H14" s="3">
        <f>IF(G14&gt;=75%,3,IF(G14&gt;=50%,2,IF(G14&gt;0,1,0)))</f>
        <v>2</v>
      </c>
      <c r="I14" s="3" t="str">
        <f t="shared" si="1"/>
        <v>Moderate</v>
      </c>
    </row>
    <row r="15" spans="1:24" ht="16" x14ac:dyDescent="0.2">
      <c r="A15" s="14" t="s">
        <v>15</v>
      </c>
      <c r="B15" s="1" t="s">
        <v>143</v>
      </c>
      <c r="C15" s="16"/>
      <c r="F15" s="3">
        <v>3</v>
      </c>
      <c r="G15" s="4">
        <f>COUNTIF(B107:B118,"y")/COUNTA(B107:B118)</f>
        <v>0.75</v>
      </c>
      <c r="H15" s="3">
        <f>IF(G15&gt;=75%,3,IF(G15&gt;=50%,2,IF(G15&gt;0,1,0)))</f>
        <v>3</v>
      </c>
      <c r="I15" s="3" t="str">
        <f t="shared" si="1"/>
        <v>Strong</v>
      </c>
    </row>
    <row r="16" spans="1:24" ht="32" x14ac:dyDescent="0.2">
      <c r="A16" s="14" t="s">
        <v>16</v>
      </c>
      <c r="B16" s="1" t="s">
        <v>143</v>
      </c>
      <c r="C16" s="16"/>
      <c r="F16" s="3">
        <v>4</v>
      </c>
      <c r="G16" s="4">
        <f>COUNTIF(B125:B130,"y")/COUNTA(B125:B130)</f>
        <v>0.83333333333333337</v>
      </c>
      <c r="H16" s="3">
        <f>IF(G16&gt;=75%,3,IF(G16&gt;=50%,2,IF(G16&gt;0,1,0)))</f>
        <v>3</v>
      </c>
      <c r="I16" s="3" t="str">
        <f t="shared" si="1"/>
        <v>Strong</v>
      </c>
    </row>
    <row r="17" spans="1:9" ht="32" x14ac:dyDescent="0.2">
      <c r="A17" s="14" t="s">
        <v>17</v>
      </c>
      <c r="B17" s="1" t="s">
        <v>143</v>
      </c>
      <c r="C17" s="16"/>
      <c r="F17" s="5">
        <v>5</v>
      </c>
      <c r="G17" s="73">
        <f>COUNTIF(B137:B142,"y")/COUNTA(B137:B142)</f>
        <v>1</v>
      </c>
      <c r="H17" s="5">
        <f>IF(G17&gt;=75%,3,IF(G17&gt;=50%,2,IF(G17&gt;0,1,0)))</f>
        <v>3</v>
      </c>
      <c r="I17" s="5" t="str">
        <f t="shared" si="1"/>
        <v>Strong</v>
      </c>
    </row>
    <row r="18" spans="1:9" ht="16" x14ac:dyDescent="0.2">
      <c r="A18" s="14" t="s">
        <v>18</v>
      </c>
      <c r="B18" s="1" t="s">
        <v>268</v>
      </c>
      <c r="C18" s="16"/>
      <c r="F18" s="83" t="s">
        <v>151</v>
      </c>
      <c r="G18" s="83" t="s">
        <v>4</v>
      </c>
      <c r="H18" s="84">
        <f>SUM(H13:H17)</f>
        <v>14</v>
      </c>
    </row>
    <row r="19" spans="1:9" ht="33" thickBot="1" x14ac:dyDescent="0.25">
      <c r="A19" s="17" t="s">
        <v>19</v>
      </c>
      <c r="B19" s="1" t="s">
        <v>143</v>
      </c>
      <c r="C19" s="16"/>
      <c r="F19" s="61" t="s">
        <v>1</v>
      </c>
      <c r="G19" s="60"/>
      <c r="H19" s="61"/>
      <c r="I19" s="61"/>
    </row>
    <row r="20" spans="1:9" ht="48" x14ac:dyDescent="0.2">
      <c r="A20" s="14" t="s">
        <v>20</v>
      </c>
      <c r="B20" s="1" t="s">
        <v>143</v>
      </c>
      <c r="C20" s="16"/>
      <c r="F20" s="3">
        <v>6</v>
      </c>
      <c r="G20" s="4">
        <f>COUNTIF(B149:B157,"y")/COUNTA(B149:B157)</f>
        <v>1</v>
      </c>
      <c r="H20" s="3">
        <f>IF(G20&gt;=75%,3,IF(G20&gt;=50%,2,IF(G20&gt;0,1,0)))</f>
        <v>3</v>
      </c>
      <c r="I20" s="3" t="str">
        <f>IF(G20&gt;=75%,"Strong",IF(G20&gt;=50%,"Moderate",IF(G20&gt;0,"Weak","None")))</f>
        <v>Strong</v>
      </c>
    </row>
    <row r="21" spans="1:9" ht="32" x14ac:dyDescent="0.2">
      <c r="A21" s="14" t="s">
        <v>21</v>
      </c>
      <c r="B21" s="1" t="s">
        <v>143</v>
      </c>
      <c r="C21" s="16"/>
      <c r="F21" s="3">
        <v>7</v>
      </c>
      <c r="G21" s="4">
        <f>COUNTIF(B161:B167,"y")/COUNTA(B161:B167)</f>
        <v>0.8571428571428571</v>
      </c>
      <c r="H21" s="3">
        <f>IF(G21&gt;=75%,3,IF(G21&gt;=50%,2,IF(G21&gt;0,1,0)))</f>
        <v>3</v>
      </c>
      <c r="I21" s="3" t="str">
        <f>IF(G21&gt;=75%,"Strong",IF(G21&gt;=50%,"Moderate",IF(G21&gt;0,"Weak","None")))</f>
        <v>Strong</v>
      </c>
    </row>
    <row r="22" spans="1:9" ht="32" x14ac:dyDescent="0.2">
      <c r="A22" s="17" t="s">
        <v>22</v>
      </c>
      <c r="B22" s="1" t="s">
        <v>143</v>
      </c>
      <c r="C22" s="16"/>
      <c r="F22" s="5">
        <v>8</v>
      </c>
      <c r="G22" s="73">
        <f>COUNTIF(B172:B177,"y")/COUNTA(B172:B177)</f>
        <v>1</v>
      </c>
      <c r="H22" s="5">
        <f>IF(G22&gt;=75%,3,IF(G22&gt;=50%,2,IF(G22&gt;0,1,0)))</f>
        <v>3</v>
      </c>
      <c r="I22" s="5" t="str">
        <f>IF(G22&gt;=75%,"Strong",IF(G22&gt;=50%,"Moderate",IF(G22&gt;0,"Weak","None")))</f>
        <v>Strong</v>
      </c>
    </row>
    <row r="23" spans="1:9" ht="32" x14ac:dyDescent="0.2">
      <c r="A23" s="17" t="s">
        <v>23</v>
      </c>
      <c r="B23" s="1" t="s">
        <v>143</v>
      </c>
      <c r="C23" s="16"/>
      <c r="F23" s="85" t="s">
        <v>1</v>
      </c>
      <c r="G23" s="83" t="s">
        <v>4</v>
      </c>
      <c r="H23" s="84">
        <f>SUM(H20:H22)</f>
        <v>9</v>
      </c>
    </row>
    <row r="24" spans="1:9" ht="32" x14ac:dyDescent="0.2">
      <c r="A24" s="17" t="s">
        <v>24</v>
      </c>
      <c r="B24" s="1" t="s">
        <v>143</v>
      </c>
      <c r="C24" s="16"/>
    </row>
    <row r="25" spans="1:9" ht="33" thickBot="1" x14ac:dyDescent="0.25">
      <c r="A25" s="17" t="s">
        <v>25</v>
      </c>
      <c r="B25" s="1" t="s">
        <v>143</v>
      </c>
      <c r="C25" s="16"/>
      <c r="F25" s="86" t="s">
        <v>2</v>
      </c>
      <c r="G25" s="67" t="s">
        <v>145</v>
      </c>
      <c r="H25" s="59" t="s">
        <v>146</v>
      </c>
      <c r="I25" s="68" t="s">
        <v>147</v>
      </c>
    </row>
    <row r="26" spans="1:9" ht="32" x14ac:dyDescent="0.2">
      <c r="A26" s="17" t="s">
        <v>26</v>
      </c>
      <c r="B26" s="1" t="s">
        <v>143</v>
      </c>
      <c r="C26" s="16"/>
      <c r="F26" s="3">
        <v>9</v>
      </c>
      <c r="G26" s="4">
        <f>COUNTIF(B184:B192,"y")/COUNTA(B184:B192)</f>
        <v>1</v>
      </c>
      <c r="H26" s="3">
        <f>IF(G26&gt;=75%,3,IF(G26&gt;=50%,2,IF(G26&gt;0,1,0)))</f>
        <v>3</v>
      </c>
      <c r="I26" s="6" t="str">
        <f>IF(G26&gt;=75%,"Strong",IF(G26&gt;=50%,"Moderate",IF(G26&gt;0,"Weak","None")))</f>
        <v>Strong</v>
      </c>
    </row>
    <row r="27" spans="1:9" ht="32" x14ac:dyDescent="0.2">
      <c r="A27" s="14" t="s">
        <v>27</v>
      </c>
      <c r="B27" s="1" t="s">
        <v>143</v>
      </c>
      <c r="C27" s="16"/>
      <c r="F27" s="3">
        <v>10</v>
      </c>
      <c r="G27" s="4">
        <f>COUNTIF(B198:B206,"y")/COUNTA(B198:B206)</f>
        <v>1</v>
      </c>
      <c r="H27" s="3">
        <f t="shared" ref="H27:H34" si="3">IF(G27&gt;=75%,3,IF(G27&gt;=50%,2,IF(G27&gt;0,1,0)))</f>
        <v>3</v>
      </c>
      <c r="I27" s="3" t="str">
        <f t="shared" ref="I27:I34" si="4">IF(G27&gt;=75%,"Strong",IF(G27&gt;=50%,"Moderate",IF(G27&gt;0,"Weak","None")))</f>
        <v>Strong</v>
      </c>
    </row>
    <row r="28" spans="1:9" ht="48" x14ac:dyDescent="0.2">
      <c r="A28" s="14" t="s">
        <v>28</v>
      </c>
      <c r="B28" s="1" t="s">
        <v>143</v>
      </c>
      <c r="C28" s="16"/>
      <c r="F28" s="3">
        <v>11</v>
      </c>
      <c r="G28" s="4">
        <f>COUNTIF(B211:B223,"y")/COUNTA(B211:B223)</f>
        <v>1</v>
      </c>
      <c r="H28" s="3">
        <f t="shared" si="3"/>
        <v>3</v>
      </c>
      <c r="I28" s="3" t="str">
        <f t="shared" si="4"/>
        <v>Strong</v>
      </c>
    </row>
    <row r="29" spans="1:9" x14ac:dyDescent="0.2">
      <c r="A29" s="18"/>
      <c r="B29" s="9"/>
      <c r="C29" s="9"/>
      <c r="F29" s="3">
        <v>12</v>
      </c>
      <c r="G29" s="4">
        <f>COUNTIF(B228:B233,"y")/COUNTA(B228:B233)</f>
        <v>1</v>
      </c>
      <c r="H29" s="3">
        <f t="shared" si="3"/>
        <v>3</v>
      </c>
      <c r="I29" s="3" t="str">
        <f t="shared" si="4"/>
        <v>Strong</v>
      </c>
    </row>
    <row r="30" spans="1:9" ht="33" customHeight="1" x14ac:dyDescent="0.2">
      <c r="A30" s="180" t="s">
        <v>141</v>
      </c>
      <c r="B30" s="180"/>
      <c r="C30" s="180"/>
      <c r="F30" s="3">
        <v>13</v>
      </c>
      <c r="G30" s="4">
        <f>COUNTIF(B238:B245,"y")/COUNTA(B238:B245)</f>
        <v>1</v>
      </c>
      <c r="H30" s="3">
        <f t="shared" si="3"/>
        <v>3</v>
      </c>
      <c r="I30" s="3" t="str">
        <f t="shared" si="4"/>
        <v>Strong</v>
      </c>
    </row>
    <row r="31" spans="1:9" ht="16" x14ac:dyDescent="0.2">
      <c r="A31" s="62"/>
      <c r="B31" s="9"/>
      <c r="C31" s="9"/>
      <c r="F31" s="3">
        <v>14</v>
      </c>
      <c r="G31" s="4">
        <f>COUNTIF(B250:B258,"y")/COUNTA(B250:B258)</f>
        <v>1</v>
      </c>
      <c r="H31" s="3">
        <f t="shared" si="3"/>
        <v>3</v>
      </c>
      <c r="I31" s="3" t="str">
        <f t="shared" si="4"/>
        <v>Strong</v>
      </c>
    </row>
    <row r="32" spans="1:9" ht="17" x14ac:dyDescent="0.2">
      <c r="A32" s="19" t="s">
        <v>13</v>
      </c>
      <c r="B32" s="12" t="s">
        <v>14</v>
      </c>
      <c r="C32" s="13"/>
      <c r="F32" s="3">
        <v>15</v>
      </c>
      <c r="G32" s="4">
        <f>COUNTIF(B263:B267,"y")/COUNTA(B263:B267)</f>
        <v>1</v>
      </c>
      <c r="H32" s="3">
        <f t="shared" si="3"/>
        <v>3</v>
      </c>
      <c r="I32" s="3" t="str">
        <f t="shared" si="4"/>
        <v>Strong</v>
      </c>
    </row>
    <row r="33" spans="1:10" ht="16" x14ac:dyDescent="0.2">
      <c r="A33" s="14" t="s">
        <v>29</v>
      </c>
      <c r="B33" s="1" t="s">
        <v>143</v>
      </c>
      <c r="C33" s="16"/>
      <c r="F33" s="3">
        <v>16</v>
      </c>
      <c r="G33" s="4">
        <f>COUNTIF(B272:B276,"y")/COUNTA(B272:B276)</f>
        <v>1</v>
      </c>
      <c r="H33" s="3">
        <f t="shared" si="3"/>
        <v>3</v>
      </c>
      <c r="I33" s="3" t="str">
        <f t="shared" si="4"/>
        <v>Strong</v>
      </c>
    </row>
    <row r="34" spans="1:10" ht="32" x14ac:dyDescent="0.2">
      <c r="A34" s="14" t="s">
        <v>30</v>
      </c>
      <c r="B34" s="1" t="s">
        <v>143</v>
      </c>
      <c r="C34" s="16"/>
      <c r="F34" s="3">
        <v>17</v>
      </c>
      <c r="G34" s="4">
        <f>COUNTIF(B281:B287,"y")/COUNTA(B281:B287)</f>
        <v>1</v>
      </c>
      <c r="H34" s="3">
        <f t="shared" si="3"/>
        <v>3</v>
      </c>
      <c r="I34" s="3" t="str">
        <f t="shared" si="4"/>
        <v>Strong</v>
      </c>
    </row>
    <row r="35" spans="1:10" ht="48" x14ac:dyDescent="0.2">
      <c r="A35" s="14" t="s">
        <v>31</v>
      </c>
      <c r="B35" s="1" t="s">
        <v>143</v>
      </c>
      <c r="C35" s="16"/>
      <c r="F35" s="87" t="s">
        <v>2</v>
      </c>
      <c r="G35" s="88" t="s">
        <v>4</v>
      </c>
      <c r="H35" s="88">
        <f>SUM(H26:H34)</f>
        <v>27</v>
      </c>
      <c r="I35" s="88" t="s">
        <v>153</v>
      </c>
      <c r="J35" s="88">
        <f>H35*2</f>
        <v>54</v>
      </c>
    </row>
    <row r="36" spans="1:10" ht="33" thickBot="1" x14ac:dyDescent="0.25">
      <c r="A36" s="14" t="s">
        <v>32</v>
      </c>
      <c r="B36" s="1" t="s">
        <v>143</v>
      </c>
      <c r="C36" s="16"/>
      <c r="F36" s="89" t="s">
        <v>3</v>
      </c>
      <c r="G36" s="67" t="s">
        <v>145</v>
      </c>
      <c r="H36" s="59" t="s">
        <v>146</v>
      </c>
      <c r="I36" s="68" t="s">
        <v>147</v>
      </c>
    </row>
    <row r="37" spans="1:10" ht="48" x14ac:dyDescent="0.2">
      <c r="A37" s="14" t="s">
        <v>33</v>
      </c>
      <c r="B37" s="1" t="s">
        <v>143</v>
      </c>
      <c r="C37" s="16"/>
      <c r="F37" s="3">
        <v>18</v>
      </c>
      <c r="G37" s="4">
        <f>COUNTIF(B295:B299,"y")/COUNTA(B295:B299)</f>
        <v>1</v>
      </c>
      <c r="H37" s="3">
        <f>IF(G37&gt;=75%,3,IF(G37&gt;=50%,2,IF(G37&gt;0,1,0)))</f>
        <v>3</v>
      </c>
      <c r="I37" s="3" t="str">
        <f>IF(G37&gt;=75%,"Strong",IF(G37&gt;=50%,"Moderate",IF(G37&gt;0,"Weak","None")))</f>
        <v>Strong</v>
      </c>
    </row>
    <row r="38" spans="1:10" ht="16" thickBot="1" x14ac:dyDescent="0.25">
      <c r="A38" s="7"/>
      <c r="B38" s="9"/>
      <c r="C38" s="9"/>
      <c r="F38" s="61" t="s">
        <v>154</v>
      </c>
      <c r="G38" s="61"/>
      <c r="H38" s="61"/>
      <c r="I38" s="61"/>
    </row>
    <row r="39" spans="1:10" ht="27" customHeight="1" x14ac:dyDescent="0.2">
      <c r="A39" s="180" t="s">
        <v>34</v>
      </c>
      <c r="B39" s="180"/>
      <c r="C39" s="180"/>
      <c r="F39" s="5">
        <v>19</v>
      </c>
      <c r="G39" s="4">
        <f>COUNTIF(B308:B314,"y")/COUNTA(B308:B314)</f>
        <v>1</v>
      </c>
      <c r="H39" s="5">
        <f>IF(G39&gt;=75%,3,IF(G39&gt;=50%,2,IF(G39&gt;0,1,0)))</f>
        <v>3</v>
      </c>
      <c r="I39" s="5" t="str">
        <f>IF(G39&gt;=75%,"Strong",IF(G39&gt;=50%,"Moderate",IF(G39&gt;0,"Weak","None")))</f>
        <v>Strong</v>
      </c>
    </row>
    <row r="40" spans="1:10" x14ac:dyDescent="0.2">
      <c r="A40" s="20"/>
      <c r="B40" s="9"/>
      <c r="C40" s="9"/>
      <c r="F40" s="75" t="s">
        <v>155</v>
      </c>
      <c r="G40" s="75"/>
      <c r="H40" s="75">
        <f>H18+H39+H37+J35+H23</f>
        <v>83</v>
      </c>
    </row>
    <row r="41" spans="1:10" ht="17" x14ac:dyDescent="0.2">
      <c r="A41" s="21" t="s">
        <v>13</v>
      </c>
      <c r="B41" s="12" t="s">
        <v>14</v>
      </c>
      <c r="C41" s="13"/>
    </row>
    <row r="42" spans="1:10" ht="32" x14ac:dyDescent="0.2">
      <c r="A42" s="22" t="s">
        <v>35</v>
      </c>
      <c r="B42" s="1" t="s">
        <v>143</v>
      </c>
      <c r="C42" s="16"/>
    </row>
    <row r="43" spans="1:10" ht="16" x14ac:dyDescent="0.2">
      <c r="A43" s="22" t="s">
        <v>36</v>
      </c>
      <c r="B43" s="1" t="s">
        <v>143</v>
      </c>
      <c r="C43" s="16"/>
    </row>
    <row r="44" spans="1:10" ht="32" x14ac:dyDescent="0.2">
      <c r="A44" s="22" t="s">
        <v>37</v>
      </c>
      <c r="B44" s="1" t="s">
        <v>268</v>
      </c>
      <c r="C44" s="16"/>
    </row>
    <row r="45" spans="1:10" ht="32" x14ac:dyDescent="0.2">
      <c r="A45" s="22" t="s">
        <v>38</v>
      </c>
      <c r="B45" s="1" t="s">
        <v>143</v>
      </c>
      <c r="C45" s="16"/>
    </row>
    <row r="46" spans="1:10" ht="48" x14ac:dyDescent="0.2">
      <c r="A46" s="22" t="s">
        <v>39</v>
      </c>
      <c r="B46" s="1" t="s">
        <v>143</v>
      </c>
      <c r="C46" s="16"/>
    </row>
    <row r="47" spans="1:10" x14ac:dyDescent="0.2">
      <c r="A47" s="23"/>
      <c r="B47" s="9"/>
      <c r="C47" s="9"/>
    </row>
    <row r="48" spans="1:10" ht="41.25" customHeight="1" x14ac:dyDescent="0.2">
      <c r="A48" s="180" t="s">
        <v>40</v>
      </c>
      <c r="B48" s="180"/>
      <c r="C48" s="180"/>
    </row>
    <row r="49" spans="1:3" x14ac:dyDescent="0.2">
      <c r="A49" s="20"/>
      <c r="B49" s="9"/>
      <c r="C49" s="9"/>
    </row>
    <row r="50" spans="1:3" ht="17" x14ac:dyDescent="0.2">
      <c r="A50" s="21" t="s">
        <v>13</v>
      </c>
      <c r="B50" s="12" t="s">
        <v>14</v>
      </c>
      <c r="C50" s="13"/>
    </row>
    <row r="51" spans="1:3" ht="32" x14ac:dyDescent="0.2">
      <c r="A51" s="22" t="s">
        <v>41</v>
      </c>
      <c r="B51" s="1" t="s">
        <v>143</v>
      </c>
      <c r="C51" s="16"/>
    </row>
    <row r="52" spans="1:3" ht="64" x14ac:dyDescent="0.2">
      <c r="A52" s="22" t="s">
        <v>42</v>
      </c>
      <c r="B52" s="1" t="s">
        <v>143</v>
      </c>
      <c r="C52" s="16"/>
    </row>
    <row r="53" spans="1:3" ht="64" x14ac:dyDescent="0.2">
      <c r="A53" s="22" t="s">
        <v>43</v>
      </c>
      <c r="B53" s="1" t="s">
        <v>268</v>
      </c>
      <c r="C53" s="16"/>
    </row>
    <row r="54" spans="1:3" ht="64" x14ac:dyDescent="0.2">
      <c r="A54" s="22" t="s">
        <v>44</v>
      </c>
      <c r="B54" s="1" t="s">
        <v>143</v>
      </c>
      <c r="C54" s="16"/>
    </row>
    <row r="55" spans="1:3" ht="64" x14ac:dyDescent="0.2">
      <c r="A55" s="22" t="s">
        <v>45</v>
      </c>
      <c r="B55" s="1" t="s">
        <v>143</v>
      </c>
      <c r="C55" s="16"/>
    </row>
    <row r="56" spans="1:3" ht="48" x14ac:dyDescent="0.2">
      <c r="A56" s="22" t="s">
        <v>46</v>
      </c>
      <c r="B56" s="1" t="s">
        <v>143</v>
      </c>
      <c r="C56" s="16"/>
    </row>
    <row r="57" spans="1:3" ht="32" x14ac:dyDescent="0.2">
      <c r="A57" s="22" t="s">
        <v>47</v>
      </c>
      <c r="B57" s="1" t="s">
        <v>143</v>
      </c>
      <c r="C57" s="16"/>
    </row>
    <row r="58" spans="1:3" ht="48" x14ac:dyDescent="0.2">
      <c r="A58" s="22" t="s">
        <v>48</v>
      </c>
      <c r="B58" s="1" t="s">
        <v>143</v>
      </c>
      <c r="C58" s="16"/>
    </row>
    <row r="59" spans="1:3" ht="16" thickBot="1" x14ac:dyDescent="0.25">
      <c r="A59" s="7"/>
      <c r="B59" s="9"/>
      <c r="C59" s="9"/>
    </row>
    <row r="60" spans="1:3" ht="21" customHeight="1" thickBot="1" x14ac:dyDescent="0.25">
      <c r="A60" s="183" t="s">
        <v>49</v>
      </c>
      <c r="B60" s="184"/>
      <c r="C60" s="185"/>
    </row>
    <row r="61" spans="1:3" x14ac:dyDescent="0.2">
      <c r="A61" s="24"/>
      <c r="C61" s="2"/>
    </row>
    <row r="62" spans="1:3" ht="20" x14ac:dyDescent="0.2">
      <c r="A62" s="190" t="s">
        <v>50</v>
      </c>
      <c r="B62" s="191"/>
      <c r="C62" s="192"/>
    </row>
    <row r="64" spans="1:3" ht="42.75" customHeight="1" x14ac:dyDescent="0.2">
      <c r="A64" s="193" t="s">
        <v>51</v>
      </c>
      <c r="B64" s="193"/>
      <c r="C64" s="193"/>
    </row>
    <row r="65" spans="1:3" x14ac:dyDescent="0.2">
      <c r="B65" s="9"/>
      <c r="C65" s="9"/>
    </row>
    <row r="66" spans="1:3" ht="16" x14ac:dyDescent="0.2">
      <c r="A66" s="25" t="s">
        <v>13</v>
      </c>
      <c r="B66" s="12" t="s">
        <v>14</v>
      </c>
      <c r="C66" s="26"/>
    </row>
    <row r="67" spans="1:3" ht="98" x14ac:dyDescent="0.2">
      <c r="A67" s="22" t="s">
        <v>52</v>
      </c>
      <c r="B67" s="1" t="s">
        <v>143</v>
      </c>
      <c r="C67" s="16"/>
    </row>
    <row r="68" spans="1:3" ht="48" x14ac:dyDescent="0.2">
      <c r="A68" s="22" t="s">
        <v>53</v>
      </c>
      <c r="B68" s="1" t="s">
        <v>143</v>
      </c>
      <c r="C68" s="16"/>
    </row>
    <row r="69" spans="1:3" ht="48" x14ac:dyDescent="0.2">
      <c r="A69" s="22" t="s">
        <v>54</v>
      </c>
      <c r="B69" s="1" t="s">
        <v>143</v>
      </c>
      <c r="C69" s="16"/>
    </row>
    <row r="70" spans="1:3" ht="32" x14ac:dyDescent="0.2">
      <c r="A70" s="22" t="s">
        <v>55</v>
      </c>
      <c r="B70" s="1" t="s">
        <v>143</v>
      </c>
      <c r="C70" s="16"/>
    </row>
    <row r="71" spans="1:3" ht="32" x14ac:dyDescent="0.2">
      <c r="A71" s="22" t="s">
        <v>56</v>
      </c>
      <c r="B71" s="1" t="s">
        <v>143</v>
      </c>
      <c r="C71" s="16"/>
    </row>
    <row r="72" spans="1:3" ht="112" x14ac:dyDescent="0.2">
      <c r="A72" s="27" t="s">
        <v>57</v>
      </c>
      <c r="B72" s="1" t="s">
        <v>143</v>
      </c>
      <c r="C72" s="16"/>
    </row>
    <row r="73" spans="1:3" ht="48" x14ac:dyDescent="0.2">
      <c r="A73" s="27" t="s">
        <v>58</v>
      </c>
      <c r="B73" s="1" t="s">
        <v>143</v>
      </c>
      <c r="C73" s="16"/>
    </row>
    <row r="74" spans="1:3" ht="48" x14ac:dyDescent="0.2">
      <c r="A74" s="27" t="s">
        <v>59</v>
      </c>
      <c r="B74" s="1" t="s">
        <v>143</v>
      </c>
      <c r="C74" s="16"/>
    </row>
    <row r="75" spans="1:3" ht="82" x14ac:dyDescent="0.2">
      <c r="A75" s="27" t="s">
        <v>60</v>
      </c>
      <c r="B75" s="1" t="s">
        <v>143</v>
      </c>
      <c r="C75" s="16"/>
    </row>
    <row r="76" spans="1:3" ht="64" x14ac:dyDescent="0.2">
      <c r="A76" s="27" t="s">
        <v>61</v>
      </c>
      <c r="B76" s="1" t="s">
        <v>143</v>
      </c>
      <c r="C76" s="16"/>
    </row>
    <row r="77" spans="1:3" ht="48" x14ac:dyDescent="0.2">
      <c r="A77" s="17" t="s">
        <v>62</v>
      </c>
      <c r="B77" s="1" t="s">
        <v>143</v>
      </c>
      <c r="C77" s="16"/>
    </row>
    <row r="78" spans="1:3" ht="48" x14ac:dyDescent="0.2">
      <c r="A78" s="17" t="s">
        <v>63</v>
      </c>
      <c r="B78" s="1" t="s">
        <v>143</v>
      </c>
      <c r="C78" s="16"/>
    </row>
    <row r="79" spans="1:3" ht="64" x14ac:dyDescent="0.2">
      <c r="A79" s="17" t="s">
        <v>64</v>
      </c>
      <c r="B79" s="1" t="s">
        <v>268</v>
      </c>
      <c r="C79" s="16"/>
    </row>
    <row r="80" spans="1:3" x14ac:dyDescent="0.2">
      <c r="A80" s="7"/>
      <c r="B80" s="90"/>
      <c r="C80" s="9"/>
    </row>
    <row r="81" spans="1:3" x14ac:dyDescent="0.2">
      <c r="A81" s="28" t="s">
        <v>65</v>
      </c>
      <c r="B81" s="90"/>
      <c r="C81" s="9"/>
    </row>
    <row r="82" spans="1:3" ht="77" x14ac:dyDescent="0.2">
      <c r="A82" s="7" t="s">
        <v>66</v>
      </c>
      <c r="B82" s="9"/>
      <c r="C82" s="9"/>
    </row>
    <row r="83" spans="1:3" x14ac:dyDescent="0.2">
      <c r="A83" s="7"/>
      <c r="B83" s="9"/>
      <c r="C83" s="9"/>
    </row>
    <row r="84" spans="1:3" ht="49.5" customHeight="1" x14ac:dyDescent="0.2">
      <c r="A84" s="180" t="s">
        <v>67</v>
      </c>
      <c r="B84" s="180"/>
      <c r="C84" s="180"/>
    </row>
    <row r="85" spans="1:3" ht="16" x14ac:dyDescent="0.2">
      <c r="A85" s="29"/>
      <c r="B85" s="9"/>
      <c r="C85" s="9"/>
    </row>
    <row r="86" spans="1:3" ht="16" x14ac:dyDescent="0.2">
      <c r="A86" s="30" t="s">
        <v>13</v>
      </c>
      <c r="B86" s="12" t="s">
        <v>14</v>
      </c>
      <c r="C86" s="26"/>
    </row>
    <row r="87" spans="1:3" ht="130" x14ac:dyDescent="0.2">
      <c r="A87" s="14" t="s">
        <v>68</v>
      </c>
      <c r="B87" s="1" t="s">
        <v>268</v>
      </c>
      <c r="C87" s="16"/>
    </row>
    <row r="88" spans="1:3" ht="112" x14ac:dyDescent="0.2">
      <c r="A88" s="14" t="s">
        <v>69</v>
      </c>
      <c r="B88" s="1" t="s">
        <v>143</v>
      </c>
      <c r="C88" s="16"/>
    </row>
    <row r="89" spans="1:3" ht="80" x14ac:dyDescent="0.2">
      <c r="A89" s="17" t="s">
        <v>70</v>
      </c>
      <c r="B89" s="1" t="s">
        <v>268</v>
      </c>
      <c r="C89" s="16"/>
    </row>
    <row r="90" spans="1:3" ht="64" x14ac:dyDescent="0.2">
      <c r="A90" s="14" t="s">
        <v>71</v>
      </c>
      <c r="B90" s="1" t="s">
        <v>143</v>
      </c>
      <c r="C90" s="16"/>
    </row>
    <row r="91" spans="1:3" ht="82" x14ac:dyDescent="0.2">
      <c r="A91" s="14" t="s">
        <v>72</v>
      </c>
      <c r="B91" s="1" t="s">
        <v>143</v>
      </c>
      <c r="C91" s="16"/>
    </row>
    <row r="92" spans="1:3" ht="64" x14ac:dyDescent="0.2">
      <c r="A92" s="17" t="s">
        <v>73</v>
      </c>
      <c r="B92" s="1" t="s">
        <v>143</v>
      </c>
      <c r="C92" s="16"/>
    </row>
    <row r="93" spans="1:3" ht="82" x14ac:dyDescent="0.2">
      <c r="A93" s="17" t="s">
        <v>74</v>
      </c>
      <c r="B93" s="1" t="s">
        <v>143</v>
      </c>
      <c r="C93" s="16"/>
    </row>
    <row r="94" spans="1:3" ht="64" x14ac:dyDescent="0.2">
      <c r="A94" s="17" t="s">
        <v>75</v>
      </c>
      <c r="B94" s="1" t="s">
        <v>143</v>
      </c>
      <c r="C94" s="16"/>
    </row>
    <row r="95" spans="1:3" ht="48" x14ac:dyDescent="0.2">
      <c r="A95" s="14" t="s">
        <v>76</v>
      </c>
      <c r="B95" s="1" t="s">
        <v>143</v>
      </c>
      <c r="C95" s="16"/>
    </row>
    <row r="96" spans="1:3" ht="114" x14ac:dyDescent="0.2">
      <c r="A96" s="14" t="s">
        <v>77</v>
      </c>
      <c r="B96" s="1" t="s">
        <v>268</v>
      </c>
      <c r="C96" s="16"/>
    </row>
    <row r="97" spans="1:3" ht="64" x14ac:dyDescent="0.2">
      <c r="A97" s="14" t="s">
        <v>78</v>
      </c>
      <c r="B97" s="1" t="s">
        <v>143</v>
      </c>
      <c r="C97" s="16"/>
    </row>
    <row r="98" spans="1:3" x14ac:dyDescent="0.2">
      <c r="A98" s="7"/>
      <c r="B98" s="9"/>
      <c r="C98" s="9"/>
    </row>
    <row r="99" spans="1:3" ht="38" x14ac:dyDescent="0.2">
      <c r="A99" s="31" t="s">
        <v>79</v>
      </c>
      <c r="B99" s="9"/>
      <c r="C99" s="9"/>
    </row>
    <row r="100" spans="1:3" ht="26" x14ac:dyDescent="0.2">
      <c r="A100" s="31" t="s">
        <v>80</v>
      </c>
      <c r="B100" s="9"/>
      <c r="C100" s="9"/>
    </row>
    <row r="101" spans="1:3" ht="26" x14ac:dyDescent="0.2">
      <c r="A101" s="31" t="s">
        <v>81</v>
      </c>
      <c r="B101" s="9"/>
      <c r="C101" s="9"/>
    </row>
    <row r="102" spans="1:3" ht="26" x14ac:dyDescent="0.2">
      <c r="A102" s="31" t="s">
        <v>82</v>
      </c>
      <c r="B102" s="9"/>
      <c r="C102" s="9"/>
    </row>
    <row r="103" spans="1:3" x14ac:dyDescent="0.2">
      <c r="A103" s="7"/>
      <c r="B103" s="9"/>
      <c r="C103" s="9"/>
    </row>
    <row r="104" spans="1:3" ht="51" customHeight="1" x14ac:dyDescent="0.2">
      <c r="A104" s="180" t="s">
        <v>83</v>
      </c>
      <c r="B104" s="180"/>
      <c r="C104" s="180"/>
    </row>
    <row r="105" spans="1:3" ht="16" x14ac:dyDescent="0.2">
      <c r="A105" s="32"/>
      <c r="B105" s="9"/>
      <c r="C105" s="9"/>
    </row>
    <row r="106" spans="1:3" ht="16" x14ac:dyDescent="0.2">
      <c r="A106" s="30" t="s">
        <v>13</v>
      </c>
      <c r="B106" s="12" t="s">
        <v>14</v>
      </c>
      <c r="C106" s="26"/>
    </row>
    <row r="107" spans="1:3" ht="112" x14ac:dyDescent="0.2">
      <c r="A107" s="14" t="s">
        <v>84</v>
      </c>
      <c r="B107" s="1" t="s">
        <v>143</v>
      </c>
      <c r="C107" s="16"/>
    </row>
    <row r="108" spans="1:3" ht="48" x14ac:dyDescent="0.2">
      <c r="A108" s="14" t="s">
        <v>85</v>
      </c>
      <c r="B108" s="1" t="s">
        <v>143</v>
      </c>
      <c r="C108" s="16"/>
    </row>
    <row r="109" spans="1:3" ht="32" x14ac:dyDescent="0.2">
      <c r="A109" s="14" t="s">
        <v>140</v>
      </c>
      <c r="B109" s="1" t="s">
        <v>268</v>
      </c>
      <c r="C109" s="16"/>
    </row>
    <row r="110" spans="1:3" ht="48" x14ac:dyDescent="0.2">
      <c r="A110" s="14" t="s">
        <v>86</v>
      </c>
      <c r="B110" s="1" t="s">
        <v>143</v>
      </c>
      <c r="C110" s="16"/>
    </row>
    <row r="111" spans="1:3" ht="64" x14ac:dyDescent="0.2">
      <c r="A111" s="14" t="s">
        <v>87</v>
      </c>
      <c r="B111" s="1" t="s">
        <v>268</v>
      </c>
      <c r="C111" s="16"/>
    </row>
    <row r="112" spans="1:3" ht="32" x14ac:dyDescent="0.2">
      <c r="A112" s="14" t="s">
        <v>88</v>
      </c>
      <c r="B112" s="1" t="s">
        <v>143</v>
      </c>
      <c r="C112" s="16"/>
    </row>
    <row r="113" spans="1:3" ht="48" x14ac:dyDescent="0.2">
      <c r="A113" s="14" t="s">
        <v>89</v>
      </c>
      <c r="B113" s="1" t="s">
        <v>143</v>
      </c>
      <c r="C113" s="16"/>
    </row>
    <row r="114" spans="1:3" ht="96" x14ac:dyDescent="0.2">
      <c r="A114" s="33" t="s">
        <v>90</v>
      </c>
      <c r="B114" s="1" t="s">
        <v>143</v>
      </c>
      <c r="C114" s="16"/>
    </row>
    <row r="115" spans="1:3" ht="48" x14ac:dyDescent="0.2">
      <c r="A115" s="33" t="s">
        <v>91</v>
      </c>
      <c r="B115" s="1" t="s">
        <v>143</v>
      </c>
      <c r="C115" s="16"/>
    </row>
    <row r="116" spans="1:3" ht="48" x14ac:dyDescent="0.2">
      <c r="A116" s="33" t="s">
        <v>92</v>
      </c>
      <c r="B116" s="1" t="s">
        <v>268</v>
      </c>
      <c r="C116" s="16"/>
    </row>
    <row r="117" spans="1:3" ht="64" x14ac:dyDescent="0.2">
      <c r="A117" s="27" t="s">
        <v>93</v>
      </c>
      <c r="B117" s="1" t="s">
        <v>143</v>
      </c>
      <c r="C117" s="16"/>
    </row>
    <row r="118" spans="1:3" ht="80" x14ac:dyDescent="0.2">
      <c r="A118" s="27" t="s">
        <v>94</v>
      </c>
      <c r="B118" s="1" t="s">
        <v>143</v>
      </c>
      <c r="C118" s="16"/>
    </row>
    <row r="119" spans="1:3" x14ac:dyDescent="0.2">
      <c r="A119" s="34"/>
      <c r="B119" s="90"/>
      <c r="C119" s="9"/>
    </row>
    <row r="120" spans="1:3" ht="26" x14ac:dyDescent="0.2">
      <c r="A120" s="35" t="s">
        <v>95</v>
      </c>
      <c r="B120" s="90"/>
      <c r="C120" s="9"/>
    </row>
    <row r="121" spans="1:3" x14ac:dyDescent="0.2">
      <c r="A121" s="34"/>
      <c r="B121" s="9"/>
      <c r="C121" s="9"/>
    </row>
    <row r="122" spans="1:3" ht="48" customHeight="1" x14ac:dyDescent="0.2">
      <c r="A122" s="180" t="s">
        <v>96</v>
      </c>
      <c r="B122" s="180"/>
      <c r="C122" s="180"/>
    </row>
    <row r="123" spans="1:3" x14ac:dyDescent="0.2">
      <c r="A123" s="7"/>
      <c r="B123" s="9"/>
      <c r="C123" s="9"/>
    </row>
    <row r="124" spans="1:3" ht="16" x14ac:dyDescent="0.2">
      <c r="A124" s="30" t="s">
        <v>13</v>
      </c>
      <c r="B124" s="12" t="s">
        <v>14</v>
      </c>
      <c r="C124" s="26"/>
    </row>
    <row r="125" spans="1:3" ht="98" x14ac:dyDescent="0.2">
      <c r="A125" s="17" t="s">
        <v>97</v>
      </c>
      <c r="B125" s="1" t="s">
        <v>268</v>
      </c>
      <c r="C125" s="16"/>
    </row>
    <row r="126" spans="1:3" ht="32" x14ac:dyDescent="0.2">
      <c r="A126" s="36" t="s">
        <v>98</v>
      </c>
      <c r="B126" s="1" t="s">
        <v>143</v>
      </c>
      <c r="C126" s="16"/>
    </row>
    <row r="127" spans="1:3" ht="64" x14ac:dyDescent="0.2">
      <c r="A127" s="14" t="s">
        <v>99</v>
      </c>
      <c r="B127" s="1" t="s">
        <v>143</v>
      </c>
      <c r="C127" s="16"/>
    </row>
    <row r="128" spans="1:3" ht="32" x14ac:dyDescent="0.2">
      <c r="A128" s="14" t="s">
        <v>100</v>
      </c>
      <c r="B128" s="1" t="s">
        <v>143</v>
      </c>
      <c r="C128" s="16"/>
    </row>
    <row r="129" spans="1:3" ht="48" x14ac:dyDescent="0.2">
      <c r="A129" s="17" t="s">
        <v>101</v>
      </c>
      <c r="B129" s="1" t="s">
        <v>143</v>
      </c>
      <c r="C129" s="16"/>
    </row>
    <row r="130" spans="1:3" ht="32" x14ac:dyDescent="0.2">
      <c r="A130" s="14" t="s">
        <v>102</v>
      </c>
      <c r="B130" s="1" t="s">
        <v>143</v>
      </c>
      <c r="C130" s="16"/>
    </row>
    <row r="131" spans="1:3" x14ac:dyDescent="0.2">
      <c r="A131" s="7"/>
      <c r="B131" s="9"/>
      <c r="C131" s="9"/>
    </row>
    <row r="132" spans="1:3" ht="62" x14ac:dyDescent="0.2">
      <c r="A132" s="31" t="s">
        <v>103</v>
      </c>
      <c r="B132" s="9"/>
      <c r="C132" s="9"/>
    </row>
    <row r="133" spans="1:3" x14ac:dyDescent="0.2">
      <c r="A133" s="7"/>
      <c r="B133" s="9"/>
      <c r="C133" s="9"/>
    </row>
    <row r="134" spans="1:3" ht="22.5" customHeight="1" x14ac:dyDescent="0.2">
      <c r="A134" s="180" t="s">
        <v>104</v>
      </c>
      <c r="B134" s="180"/>
      <c r="C134" s="180"/>
    </row>
    <row r="135" spans="1:3" x14ac:dyDescent="0.2">
      <c r="A135" s="7"/>
    </row>
    <row r="136" spans="1:3" ht="16" x14ac:dyDescent="0.2">
      <c r="A136" s="30" t="s">
        <v>13</v>
      </c>
      <c r="B136" s="12" t="s">
        <v>14</v>
      </c>
      <c r="C136" s="37"/>
    </row>
    <row r="137" spans="1:3" ht="16" x14ac:dyDescent="0.2">
      <c r="A137" s="17" t="s">
        <v>105</v>
      </c>
      <c r="B137" s="1" t="s">
        <v>143</v>
      </c>
      <c r="C137" s="16"/>
    </row>
    <row r="138" spans="1:3" ht="32" x14ac:dyDescent="0.2">
      <c r="A138" s="17" t="s">
        <v>106</v>
      </c>
      <c r="B138" s="1" t="s">
        <v>143</v>
      </c>
      <c r="C138" s="16"/>
    </row>
    <row r="139" spans="1:3" ht="48" x14ac:dyDescent="0.2">
      <c r="A139" s="17" t="s">
        <v>107</v>
      </c>
      <c r="B139" s="1" t="s">
        <v>143</v>
      </c>
      <c r="C139" s="16"/>
    </row>
    <row r="140" spans="1:3" ht="96" x14ac:dyDescent="0.2">
      <c r="A140" s="17" t="s">
        <v>108</v>
      </c>
      <c r="B140" s="1" t="s">
        <v>143</v>
      </c>
      <c r="C140" s="16"/>
    </row>
    <row r="141" spans="1:3" ht="96" x14ac:dyDescent="0.2">
      <c r="A141" s="17" t="s">
        <v>109</v>
      </c>
      <c r="B141" s="1" t="s">
        <v>143</v>
      </c>
      <c r="C141" s="16"/>
    </row>
    <row r="142" spans="1:3" ht="32" x14ac:dyDescent="0.2">
      <c r="A142" s="17" t="s">
        <v>110</v>
      </c>
      <c r="B142" s="1" t="s">
        <v>143</v>
      </c>
      <c r="C142" s="16"/>
    </row>
    <row r="143" spans="1:3" x14ac:dyDescent="0.2">
      <c r="A143" s="7"/>
    </row>
    <row r="144" spans="1:3" ht="20" x14ac:dyDescent="0.2">
      <c r="A144" s="190" t="s">
        <v>1</v>
      </c>
      <c r="B144" s="191"/>
      <c r="C144" s="192"/>
    </row>
    <row r="146" spans="1:3" ht="35.25" customHeight="1" x14ac:dyDescent="0.2">
      <c r="A146" s="180" t="s">
        <v>111</v>
      </c>
      <c r="B146" s="180"/>
      <c r="C146" s="180"/>
    </row>
    <row r="147" spans="1:3" ht="16" x14ac:dyDescent="0.2">
      <c r="A147" s="38"/>
    </row>
    <row r="148" spans="1:3" ht="16" x14ac:dyDescent="0.2">
      <c r="A148" s="39" t="s">
        <v>13</v>
      </c>
      <c r="B148" s="12" t="s">
        <v>14</v>
      </c>
      <c r="C148" s="37"/>
    </row>
    <row r="149" spans="1:3" ht="64" x14ac:dyDescent="0.2">
      <c r="A149" s="22" t="s">
        <v>112</v>
      </c>
      <c r="B149" s="1" t="s">
        <v>143</v>
      </c>
      <c r="C149" s="16"/>
    </row>
    <row r="150" spans="1:3" ht="48" x14ac:dyDescent="0.2">
      <c r="A150" s="22" t="s">
        <v>113</v>
      </c>
      <c r="B150" s="1" t="s">
        <v>143</v>
      </c>
      <c r="C150" s="16"/>
    </row>
    <row r="151" spans="1:3" ht="32" x14ac:dyDescent="0.2">
      <c r="A151" s="14" t="s">
        <v>114</v>
      </c>
      <c r="B151" s="1" t="s">
        <v>143</v>
      </c>
      <c r="C151" s="16"/>
    </row>
    <row r="152" spans="1:3" ht="32" x14ac:dyDescent="0.2">
      <c r="A152" s="14" t="s">
        <v>115</v>
      </c>
      <c r="B152" s="1" t="s">
        <v>143</v>
      </c>
      <c r="C152" s="16"/>
    </row>
    <row r="153" spans="1:3" ht="32" x14ac:dyDescent="0.2">
      <c r="A153" s="14" t="s">
        <v>116</v>
      </c>
      <c r="B153" s="1" t="s">
        <v>143</v>
      </c>
      <c r="C153" s="16"/>
    </row>
    <row r="154" spans="1:3" ht="80" x14ac:dyDescent="0.2">
      <c r="A154" s="17" t="s">
        <v>117</v>
      </c>
      <c r="B154" s="1" t="s">
        <v>143</v>
      </c>
      <c r="C154" s="16"/>
    </row>
    <row r="155" spans="1:3" ht="80" x14ac:dyDescent="0.2">
      <c r="A155" s="14" t="s">
        <v>118</v>
      </c>
      <c r="B155" s="1" t="s">
        <v>143</v>
      </c>
      <c r="C155" s="16"/>
    </row>
    <row r="156" spans="1:3" ht="64" x14ac:dyDescent="0.2">
      <c r="A156" s="14" t="s">
        <v>119</v>
      </c>
      <c r="B156" s="1" t="s">
        <v>143</v>
      </c>
      <c r="C156" s="16"/>
    </row>
    <row r="157" spans="1:3" ht="16" x14ac:dyDescent="0.2">
      <c r="A157" s="14" t="s">
        <v>120</v>
      </c>
      <c r="B157" s="1" t="s">
        <v>143</v>
      </c>
      <c r="C157" s="16"/>
    </row>
    <row r="158" spans="1:3" x14ac:dyDescent="0.2">
      <c r="A158" s="7"/>
    </row>
    <row r="159" spans="1:3" ht="37.5" customHeight="1" x14ac:dyDescent="0.2">
      <c r="A159" s="180" t="s">
        <v>121</v>
      </c>
      <c r="B159" s="180"/>
      <c r="C159" s="180"/>
    </row>
    <row r="160" spans="1:3" x14ac:dyDescent="0.2">
      <c r="A160" s="7"/>
    </row>
    <row r="161" spans="1:3" ht="16" x14ac:dyDescent="0.2">
      <c r="A161" s="30" t="s">
        <v>13</v>
      </c>
      <c r="B161" s="12" t="s">
        <v>14</v>
      </c>
      <c r="C161" s="40"/>
    </row>
    <row r="162" spans="1:3" ht="48" x14ac:dyDescent="0.2">
      <c r="A162" s="17" t="s">
        <v>122</v>
      </c>
      <c r="B162" s="1" t="s">
        <v>143</v>
      </c>
      <c r="C162" s="15"/>
    </row>
    <row r="163" spans="1:3" ht="64" x14ac:dyDescent="0.2">
      <c r="A163" s="17" t="s">
        <v>123</v>
      </c>
      <c r="B163" s="1" t="s">
        <v>143</v>
      </c>
      <c r="C163" s="15"/>
    </row>
    <row r="164" spans="1:3" ht="32" x14ac:dyDescent="0.2">
      <c r="A164" s="27" t="s">
        <v>124</v>
      </c>
      <c r="B164" s="1" t="s">
        <v>143</v>
      </c>
      <c r="C164" s="15"/>
    </row>
    <row r="165" spans="1:3" ht="80" x14ac:dyDescent="0.2">
      <c r="A165" s="17" t="s">
        <v>125</v>
      </c>
      <c r="B165" s="1" t="s">
        <v>143</v>
      </c>
      <c r="C165" s="15"/>
    </row>
    <row r="166" spans="1:3" ht="48" x14ac:dyDescent="0.2">
      <c r="A166" s="17" t="s">
        <v>126</v>
      </c>
      <c r="B166" s="1" t="s">
        <v>143</v>
      </c>
      <c r="C166" s="15"/>
    </row>
    <row r="167" spans="1:3" ht="64" x14ac:dyDescent="0.2">
      <c r="A167" s="17" t="s">
        <v>127</v>
      </c>
      <c r="B167" s="1" t="s">
        <v>143</v>
      </c>
      <c r="C167" s="15"/>
    </row>
    <row r="168" spans="1:3" x14ac:dyDescent="0.2">
      <c r="A168" s="7"/>
    </row>
    <row r="169" spans="1:3" ht="36.75" customHeight="1" x14ac:dyDescent="0.2">
      <c r="A169" s="180" t="s">
        <v>128</v>
      </c>
      <c r="B169" s="180"/>
      <c r="C169" s="180"/>
    </row>
    <row r="170" spans="1:3" x14ac:dyDescent="0.2">
      <c r="A170" s="7"/>
    </row>
    <row r="171" spans="1:3" ht="16" x14ac:dyDescent="0.2">
      <c r="A171" s="39" t="s">
        <v>13</v>
      </c>
      <c r="B171" s="12" t="s">
        <v>14</v>
      </c>
      <c r="C171" s="40"/>
    </row>
    <row r="172" spans="1:3" ht="32" x14ac:dyDescent="0.2">
      <c r="A172" s="17" t="s">
        <v>129</v>
      </c>
      <c r="B172" s="1" t="s">
        <v>143</v>
      </c>
      <c r="C172" s="16"/>
    </row>
    <row r="173" spans="1:3" ht="16" x14ac:dyDescent="0.2">
      <c r="A173" s="17" t="s">
        <v>130</v>
      </c>
      <c r="B173" s="1" t="s">
        <v>143</v>
      </c>
      <c r="C173" s="16"/>
    </row>
    <row r="174" spans="1:3" ht="32" x14ac:dyDescent="0.2">
      <c r="A174" s="17" t="s">
        <v>131</v>
      </c>
      <c r="B174" s="1" t="s">
        <v>143</v>
      </c>
      <c r="C174" s="16"/>
    </row>
    <row r="175" spans="1:3" ht="32" x14ac:dyDescent="0.2">
      <c r="A175" s="17" t="s">
        <v>132</v>
      </c>
      <c r="B175" s="1" t="s">
        <v>143</v>
      </c>
      <c r="C175" s="16"/>
    </row>
    <row r="176" spans="1:3" ht="32" x14ac:dyDescent="0.2">
      <c r="A176" s="17" t="s">
        <v>133</v>
      </c>
      <c r="B176" s="1" t="s">
        <v>143</v>
      </c>
      <c r="C176" s="16"/>
    </row>
    <row r="177" spans="1:3" ht="32" x14ac:dyDescent="0.2">
      <c r="A177" s="17" t="s">
        <v>134</v>
      </c>
      <c r="B177" s="1" t="s">
        <v>143</v>
      </c>
      <c r="C177" s="16"/>
    </row>
    <row r="179" spans="1:3" ht="20" x14ac:dyDescent="0.2">
      <c r="A179" s="194" t="s">
        <v>156</v>
      </c>
      <c r="B179" s="195"/>
      <c r="C179" s="196"/>
    </row>
    <row r="181" spans="1:3" ht="20.25" customHeight="1" x14ac:dyDescent="0.2">
      <c r="A181" s="197" t="s">
        <v>157</v>
      </c>
      <c r="B181" s="197"/>
      <c r="C181" s="197"/>
    </row>
    <row r="183" spans="1:3" x14ac:dyDescent="0.2">
      <c r="A183" s="91" t="s">
        <v>13</v>
      </c>
      <c r="B183" s="92" t="s">
        <v>14</v>
      </c>
      <c r="C183" s="15"/>
    </row>
    <row r="184" spans="1:3" ht="64" x14ac:dyDescent="0.2">
      <c r="A184" s="14" t="s">
        <v>158</v>
      </c>
      <c r="B184" s="1" t="s">
        <v>143</v>
      </c>
      <c r="C184" s="15"/>
    </row>
    <row r="185" spans="1:3" ht="48" x14ac:dyDescent="0.2">
      <c r="A185" s="14" t="s">
        <v>159</v>
      </c>
      <c r="B185" s="1" t="s">
        <v>143</v>
      </c>
      <c r="C185" s="15"/>
    </row>
    <row r="186" spans="1:3" ht="32" x14ac:dyDescent="0.2">
      <c r="A186" s="14" t="s">
        <v>160</v>
      </c>
      <c r="B186" s="1" t="s">
        <v>143</v>
      </c>
      <c r="C186" s="15"/>
    </row>
    <row r="187" spans="1:3" ht="32" x14ac:dyDescent="0.2">
      <c r="A187" s="14" t="s">
        <v>161</v>
      </c>
      <c r="B187" s="1" t="s">
        <v>143</v>
      </c>
      <c r="C187" s="15"/>
    </row>
    <row r="188" spans="1:3" ht="64" x14ac:dyDescent="0.2">
      <c r="A188" s="14" t="s">
        <v>162</v>
      </c>
      <c r="B188" s="1" t="s">
        <v>143</v>
      </c>
      <c r="C188" s="15"/>
    </row>
    <row r="189" spans="1:3" ht="16" x14ac:dyDescent="0.2">
      <c r="A189" s="14" t="s">
        <v>163</v>
      </c>
      <c r="B189" s="1" t="s">
        <v>143</v>
      </c>
      <c r="C189" s="15"/>
    </row>
    <row r="190" spans="1:3" ht="32" x14ac:dyDescent="0.2">
      <c r="A190" s="14" t="s">
        <v>164</v>
      </c>
      <c r="B190" s="1" t="s">
        <v>143</v>
      </c>
      <c r="C190" s="15"/>
    </row>
    <row r="191" spans="1:3" ht="80" x14ac:dyDescent="0.2">
      <c r="A191" s="14" t="s">
        <v>165</v>
      </c>
      <c r="B191" s="1" t="s">
        <v>143</v>
      </c>
      <c r="C191" s="15"/>
    </row>
    <row r="192" spans="1:3" ht="64" x14ac:dyDescent="0.2">
      <c r="A192" s="14" t="s">
        <v>166</v>
      </c>
      <c r="B192" s="1" t="s">
        <v>143</v>
      </c>
      <c r="C192" s="15"/>
    </row>
    <row r="195" spans="1:3" x14ac:dyDescent="0.2">
      <c r="A195" s="198" t="s">
        <v>167</v>
      </c>
      <c r="B195" s="198"/>
      <c r="C195" s="198"/>
    </row>
    <row r="197" spans="1:3" x14ac:dyDescent="0.2">
      <c r="A197" s="91" t="s">
        <v>13</v>
      </c>
      <c r="B197" s="92" t="s">
        <v>14</v>
      </c>
      <c r="C197" s="15"/>
    </row>
    <row r="198" spans="1:3" ht="64" x14ac:dyDescent="0.2">
      <c r="A198" s="17" t="s">
        <v>168</v>
      </c>
      <c r="B198" s="1" t="s">
        <v>143</v>
      </c>
      <c r="C198" s="15"/>
    </row>
    <row r="199" spans="1:3" ht="80" x14ac:dyDescent="0.2">
      <c r="A199" s="17" t="s">
        <v>169</v>
      </c>
      <c r="B199" s="1" t="s">
        <v>143</v>
      </c>
      <c r="C199" s="15"/>
    </row>
    <row r="200" spans="1:3" ht="48" x14ac:dyDescent="0.2">
      <c r="A200" s="17" t="s">
        <v>170</v>
      </c>
      <c r="B200" s="1" t="s">
        <v>143</v>
      </c>
      <c r="C200" s="15"/>
    </row>
    <row r="201" spans="1:3" ht="64" x14ac:dyDescent="0.2">
      <c r="A201" s="17" t="s">
        <v>171</v>
      </c>
      <c r="B201" s="1" t="s">
        <v>143</v>
      </c>
      <c r="C201" s="15"/>
    </row>
    <row r="202" spans="1:3" ht="64" x14ac:dyDescent="0.2">
      <c r="A202" s="17" t="s">
        <v>172</v>
      </c>
      <c r="B202" s="1" t="s">
        <v>143</v>
      </c>
      <c r="C202" s="15"/>
    </row>
    <row r="203" spans="1:3" ht="32" x14ac:dyDescent="0.2">
      <c r="A203" s="17" t="s">
        <v>173</v>
      </c>
      <c r="B203" s="1" t="s">
        <v>143</v>
      </c>
      <c r="C203" s="15"/>
    </row>
    <row r="204" spans="1:3" ht="32" x14ac:dyDescent="0.2">
      <c r="A204" s="17" t="s">
        <v>174</v>
      </c>
      <c r="B204" s="1" t="s">
        <v>143</v>
      </c>
      <c r="C204" s="15"/>
    </row>
    <row r="205" spans="1:3" ht="48" x14ac:dyDescent="0.2">
      <c r="A205" s="17" t="s">
        <v>175</v>
      </c>
      <c r="B205" s="1" t="s">
        <v>143</v>
      </c>
      <c r="C205" s="15"/>
    </row>
    <row r="206" spans="1:3" ht="112" x14ac:dyDescent="0.2">
      <c r="A206" s="17" t="s">
        <v>176</v>
      </c>
      <c r="B206" s="1" t="s">
        <v>143</v>
      </c>
      <c r="C206" s="15"/>
    </row>
    <row r="208" spans="1:3" x14ac:dyDescent="0.2">
      <c r="A208" s="199" t="s">
        <v>177</v>
      </c>
      <c r="B208" s="199"/>
      <c r="C208" s="199"/>
    </row>
    <row r="210" spans="1:3" x14ac:dyDescent="0.2">
      <c r="A210" s="91" t="s">
        <v>13</v>
      </c>
      <c r="B210" s="93" t="s">
        <v>14</v>
      </c>
      <c r="C210" s="15"/>
    </row>
    <row r="211" spans="1:3" ht="16" x14ac:dyDescent="0.2">
      <c r="A211" s="17" t="s">
        <v>178</v>
      </c>
      <c r="B211" s="1" t="s">
        <v>143</v>
      </c>
      <c r="C211" s="15"/>
    </row>
    <row r="212" spans="1:3" ht="48" x14ac:dyDescent="0.2">
      <c r="A212" s="17" t="s">
        <v>179</v>
      </c>
      <c r="B212" s="1" t="s">
        <v>143</v>
      </c>
      <c r="C212" s="15"/>
    </row>
    <row r="213" spans="1:3" ht="32" x14ac:dyDescent="0.2">
      <c r="A213" s="17" t="s">
        <v>180</v>
      </c>
      <c r="B213" s="1" t="s">
        <v>143</v>
      </c>
      <c r="C213" s="15"/>
    </row>
    <row r="214" spans="1:3" ht="48" x14ac:dyDescent="0.2">
      <c r="A214" s="17" t="s">
        <v>181</v>
      </c>
      <c r="B214" s="1" t="s">
        <v>143</v>
      </c>
      <c r="C214" s="15"/>
    </row>
    <row r="215" spans="1:3" ht="96" x14ac:dyDescent="0.2">
      <c r="A215" s="17" t="s">
        <v>182</v>
      </c>
      <c r="B215" s="1" t="s">
        <v>143</v>
      </c>
      <c r="C215" s="15"/>
    </row>
    <row r="216" spans="1:3" ht="96" x14ac:dyDescent="0.2">
      <c r="A216" s="17" t="s">
        <v>183</v>
      </c>
      <c r="B216" s="1" t="s">
        <v>143</v>
      </c>
      <c r="C216" s="15"/>
    </row>
    <row r="217" spans="1:3" ht="64" x14ac:dyDescent="0.2">
      <c r="A217" s="17" t="s">
        <v>184</v>
      </c>
      <c r="B217" s="1" t="s">
        <v>143</v>
      </c>
      <c r="C217" s="15"/>
    </row>
    <row r="218" spans="1:3" ht="32" x14ac:dyDescent="0.2">
      <c r="A218" s="17" t="s">
        <v>185</v>
      </c>
      <c r="B218" s="1" t="s">
        <v>143</v>
      </c>
      <c r="C218" s="15"/>
    </row>
    <row r="219" spans="1:3" ht="32" x14ac:dyDescent="0.2">
      <c r="A219" s="17" t="s">
        <v>186</v>
      </c>
      <c r="B219" s="1" t="s">
        <v>143</v>
      </c>
      <c r="C219" s="15"/>
    </row>
    <row r="220" spans="1:3" ht="32" x14ac:dyDescent="0.2">
      <c r="A220" s="17" t="s">
        <v>187</v>
      </c>
      <c r="B220" s="1" t="s">
        <v>143</v>
      </c>
      <c r="C220" s="15"/>
    </row>
    <row r="221" spans="1:3" ht="48" x14ac:dyDescent="0.2">
      <c r="A221" s="17" t="s">
        <v>188</v>
      </c>
      <c r="B221" s="1" t="s">
        <v>143</v>
      </c>
      <c r="C221" s="15"/>
    </row>
    <row r="222" spans="1:3" ht="32" x14ac:dyDescent="0.2">
      <c r="A222" s="94" t="s">
        <v>189</v>
      </c>
      <c r="B222" s="1" t="s">
        <v>143</v>
      </c>
      <c r="C222" s="95"/>
    </row>
    <row r="223" spans="1:3" ht="80" x14ac:dyDescent="0.2">
      <c r="A223" s="14" t="s">
        <v>190</v>
      </c>
      <c r="B223" s="1" t="s">
        <v>143</v>
      </c>
      <c r="C223" s="15"/>
    </row>
    <row r="224" spans="1:3" x14ac:dyDescent="0.2">
      <c r="A224" s="6"/>
      <c r="B224" s="6"/>
      <c r="C224" s="6"/>
    </row>
    <row r="225" spans="1:3" ht="29.25" customHeight="1" x14ac:dyDescent="0.2">
      <c r="A225" s="200" t="s">
        <v>191</v>
      </c>
      <c r="B225" s="200"/>
      <c r="C225" s="200"/>
    </row>
    <row r="226" spans="1:3" x14ac:dyDescent="0.2">
      <c r="A226" s="6"/>
      <c r="B226" s="6"/>
      <c r="C226" s="6"/>
    </row>
    <row r="227" spans="1:3" x14ac:dyDescent="0.2">
      <c r="A227" s="91" t="s">
        <v>13</v>
      </c>
      <c r="B227" s="92" t="s">
        <v>14</v>
      </c>
      <c r="C227" s="15"/>
    </row>
    <row r="228" spans="1:3" x14ac:dyDescent="0.2">
      <c r="A228" s="96" t="s">
        <v>192</v>
      </c>
      <c r="B228" s="1" t="s">
        <v>143</v>
      </c>
      <c r="C228" s="15"/>
    </row>
    <row r="229" spans="1:3" x14ac:dyDescent="0.2">
      <c r="A229" s="96" t="s">
        <v>193</v>
      </c>
      <c r="B229" s="1" t="s">
        <v>143</v>
      </c>
      <c r="C229" s="15"/>
    </row>
    <row r="230" spans="1:3" ht="32" x14ac:dyDescent="0.2">
      <c r="A230" s="17" t="s">
        <v>194</v>
      </c>
      <c r="B230" s="1" t="s">
        <v>143</v>
      </c>
      <c r="C230" s="15"/>
    </row>
    <row r="231" spans="1:3" ht="32" x14ac:dyDescent="0.2">
      <c r="A231" s="17" t="s">
        <v>195</v>
      </c>
      <c r="B231" s="1" t="s">
        <v>143</v>
      </c>
      <c r="C231" s="15"/>
    </row>
    <row r="232" spans="1:3" ht="48" x14ac:dyDescent="0.2">
      <c r="A232" s="17" t="s">
        <v>196</v>
      </c>
      <c r="B232" s="1" t="s">
        <v>143</v>
      </c>
      <c r="C232" s="15"/>
    </row>
    <row r="233" spans="1:3" ht="32" x14ac:dyDescent="0.2">
      <c r="A233" s="94" t="s">
        <v>197</v>
      </c>
      <c r="B233" s="1" t="s">
        <v>143</v>
      </c>
      <c r="C233" s="95"/>
    </row>
    <row r="234" spans="1:3" x14ac:dyDescent="0.2">
      <c r="A234" s="97"/>
      <c r="B234" s="97"/>
      <c r="C234" s="97"/>
    </row>
    <row r="235" spans="1:3" ht="33" customHeight="1" x14ac:dyDescent="0.2">
      <c r="A235" s="200" t="s">
        <v>198</v>
      </c>
      <c r="B235" s="200"/>
      <c r="C235" s="200"/>
    </row>
    <row r="236" spans="1:3" x14ac:dyDescent="0.2">
      <c r="A236" s="6"/>
      <c r="B236" s="6"/>
      <c r="C236" s="6"/>
    </row>
    <row r="237" spans="1:3" x14ac:dyDescent="0.2">
      <c r="A237" s="91" t="s">
        <v>13</v>
      </c>
      <c r="B237" s="92" t="s">
        <v>199</v>
      </c>
      <c r="C237" s="15"/>
    </row>
    <row r="238" spans="1:3" ht="32" x14ac:dyDescent="0.2">
      <c r="A238" s="14" t="s">
        <v>200</v>
      </c>
      <c r="B238" s="1" t="s">
        <v>143</v>
      </c>
      <c r="C238" s="15"/>
    </row>
    <row r="239" spans="1:3" x14ac:dyDescent="0.2">
      <c r="A239" s="98" t="s">
        <v>201</v>
      </c>
      <c r="B239" s="1" t="s">
        <v>143</v>
      </c>
      <c r="C239" s="15"/>
    </row>
    <row r="240" spans="1:3" x14ac:dyDescent="0.2">
      <c r="A240" s="98" t="s">
        <v>202</v>
      </c>
      <c r="B240" s="1" t="s">
        <v>143</v>
      </c>
      <c r="C240" s="15"/>
    </row>
    <row r="241" spans="1:3" ht="16" x14ac:dyDescent="0.2">
      <c r="A241" s="14" t="s">
        <v>203</v>
      </c>
      <c r="B241" s="1" t="s">
        <v>143</v>
      </c>
      <c r="C241" s="15"/>
    </row>
    <row r="242" spans="1:3" ht="32" x14ac:dyDescent="0.2">
      <c r="A242" s="17" t="s">
        <v>204</v>
      </c>
      <c r="B242" s="1" t="s">
        <v>143</v>
      </c>
      <c r="C242" s="15"/>
    </row>
    <row r="243" spans="1:3" ht="48" x14ac:dyDescent="0.2">
      <c r="A243" s="14" t="s">
        <v>205</v>
      </c>
      <c r="B243" s="1" t="s">
        <v>143</v>
      </c>
      <c r="C243" s="15"/>
    </row>
    <row r="244" spans="1:3" ht="32" x14ac:dyDescent="0.2">
      <c r="A244" s="14" t="s">
        <v>206</v>
      </c>
      <c r="B244" s="1" t="s">
        <v>143</v>
      </c>
      <c r="C244" s="15"/>
    </row>
    <row r="245" spans="1:3" ht="32" x14ac:dyDescent="0.2">
      <c r="A245" s="99" t="s">
        <v>207</v>
      </c>
      <c r="B245" s="1" t="s">
        <v>143</v>
      </c>
      <c r="C245" s="95"/>
    </row>
    <row r="246" spans="1:3" x14ac:dyDescent="0.2">
      <c r="A246" s="97"/>
      <c r="B246" s="97"/>
      <c r="C246" s="97"/>
    </row>
    <row r="247" spans="1:3" ht="44.25" customHeight="1" x14ac:dyDescent="0.2">
      <c r="A247" s="200" t="s">
        <v>208</v>
      </c>
      <c r="B247" s="200"/>
      <c r="C247" s="200"/>
    </row>
    <row r="249" spans="1:3" x14ac:dyDescent="0.2">
      <c r="A249" s="100" t="s">
        <v>13</v>
      </c>
      <c r="B249" s="101" t="s">
        <v>14</v>
      </c>
      <c r="C249" s="15"/>
    </row>
    <row r="250" spans="1:3" ht="64" x14ac:dyDescent="0.2">
      <c r="A250" s="14" t="s">
        <v>209</v>
      </c>
      <c r="B250" s="1" t="s">
        <v>143</v>
      </c>
      <c r="C250" s="15"/>
    </row>
    <row r="251" spans="1:3" ht="32" x14ac:dyDescent="0.2">
      <c r="A251" s="14" t="s">
        <v>210</v>
      </c>
      <c r="B251" s="1" t="s">
        <v>143</v>
      </c>
      <c r="C251" s="15"/>
    </row>
    <row r="252" spans="1:3" ht="48" x14ac:dyDescent="0.2">
      <c r="A252" s="14" t="s">
        <v>211</v>
      </c>
      <c r="B252" s="1" t="s">
        <v>143</v>
      </c>
      <c r="C252" s="15"/>
    </row>
    <row r="253" spans="1:3" ht="48" x14ac:dyDescent="0.2">
      <c r="A253" s="14" t="s">
        <v>212</v>
      </c>
      <c r="B253" s="1" t="s">
        <v>143</v>
      </c>
      <c r="C253" s="15"/>
    </row>
    <row r="254" spans="1:3" ht="32" x14ac:dyDescent="0.2">
      <c r="A254" s="14" t="s">
        <v>213</v>
      </c>
      <c r="B254" s="1" t="s">
        <v>143</v>
      </c>
      <c r="C254" s="15"/>
    </row>
    <row r="255" spans="1:3" ht="32" x14ac:dyDescent="0.2">
      <c r="A255" s="14" t="s">
        <v>214</v>
      </c>
      <c r="B255" s="1" t="s">
        <v>143</v>
      </c>
      <c r="C255" s="15"/>
    </row>
    <row r="256" spans="1:3" ht="64" x14ac:dyDescent="0.2">
      <c r="A256" s="14" t="s">
        <v>215</v>
      </c>
      <c r="B256" s="1" t="s">
        <v>143</v>
      </c>
      <c r="C256" s="15"/>
    </row>
    <row r="257" spans="1:3" ht="16" x14ac:dyDescent="0.2">
      <c r="A257" s="17" t="s">
        <v>216</v>
      </c>
      <c r="B257" s="1" t="s">
        <v>143</v>
      </c>
      <c r="C257" s="15"/>
    </row>
    <row r="258" spans="1:3" ht="32" x14ac:dyDescent="0.2">
      <c r="A258" s="17" t="s">
        <v>217</v>
      </c>
      <c r="B258" s="1" t="s">
        <v>143</v>
      </c>
      <c r="C258" s="15"/>
    </row>
    <row r="259" spans="1:3" x14ac:dyDescent="0.2">
      <c r="A259" s="6"/>
      <c r="B259" s="102"/>
      <c r="C259" s="6"/>
    </row>
    <row r="260" spans="1:3" ht="32.25" customHeight="1" x14ac:dyDescent="0.2">
      <c r="A260" s="200" t="s">
        <v>218</v>
      </c>
      <c r="B260" s="200"/>
      <c r="C260" s="200"/>
    </row>
    <row r="262" spans="1:3" x14ac:dyDescent="0.2">
      <c r="A262" s="91" t="s">
        <v>13</v>
      </c>
      <c r="B262" s="93" t="s">
        <v>14</v>
      </c>
      <c r="C262" s="15"/>
    </row>
    <row r="263" spans="1:3" ht="32" x14ac:dyDescent="0.2">
      <c r="A263" s="17" t="s">
        <v>219</v>
      </c>
      <c r="B263" s="1" t="s">
        <v>143</v>
      </c>
      <c r="C263" s="15"/>
    </row>
    <row r="264" spans="1:3" ht="48" x14ac:dyDescent="0.2">
      <c r="A264" s="14" t="s">
        <v>220</v>
      </c>
      <c r="B264" s="1" t="s">
        <v>143</v>
      </c>
      <c r="C264" s="15"/>
    </row>
    <row r="265" spans="1:3" ht="48" x14ac:dyDescent="0.2">
      <c r="A265" s="14" t="s">
        <v>221</v>
      </c>
      <c r="B265" s="1" t="s">
        <v>143</v>
      </c>
      <c r="C265" s="15"/>
    </row>
    <row r="266" spans="1:3" ht="32" x14ac:dyDescent="0.2">
      <c r="A266" s="14" t="s">
        <v>222</v>
      </c>
      <c r="B266" s="1" t="s">
        <v>143</v>
      </c>
      <c r="C266" s="15"/>
    </row>
    <row r="267" spans="1:3" ht="69.75" customHeight="1" x14ac:dyDescent="0.2">
      <c r="A267" s="14" t="s">
        <v>223</v>
      </c>
      <c r="B267" s="1" t="s">
        <v>143</v>
      </c>
      <c r="C267" s="15"/>
    </row>
    <row r="268" spans="1:3" hidden="1" x14ac:dyDescent="0.2">
      <c r="A268" s="6"/>
      <c r="B268" s="6"/>
      <c r="C268" s="6"/>
    </row>
    <row r="269" spans="1:3" ht="48" customHeight="1" x14ac:dyDescent="0.2">
      <c r="A269" s="217" t="s">
        <v>224</v>
      </c>
      <c r="B269" s="217"/>
      <c r="C269" s="217"/>
    </row>
    <row r="270" spans="1:3" x14ac:dyDescent="0.2">
      <c r="A270" s="6"/>
      <c r="B270" s="6"/>
      <c r="C270" s="6"/>
    </row>
    <row r="271" spans="1:3" x14ac:dyDescent="0.2">
      <c r="A271" s="91" t="s">
        <v>13</v>
      </c>
      <c r="B271" s="92" t="s">
        <v>14</v>
      </c>
      <c r="C271" s="15"/>
    </row>
    <row r="272" spans="1:3" ht="32" x14ac:dyDescent="0.2">
      <c r="A272" s="14" t="s">
        <v>225</v>
      </c>
      <c r="B272" s="1" t="s">
        <v>143</v>
      </c>
      <c r="C272" s="15"/>
    </row>
    <row r="273" spans="1:3" ht="80" x14ac:dyDescent="0.2">
      <c r="A273" s="14" t="s">
        <v>226</v>
      </c>
      <c r="B273" s="1" t="s">
        <v>143</v>
      </c>
      <c r="C273" s="15"/>
    </row>
    <row r="274" spans="1:3" ht="32" x14ac:dyDescent="0.2">
      <c r="A274" s="17" t="s">
        <v>227</v>
      </c>
      <c r="B274" s="1" t="s">
        <v>143</v>
      </c>
      <c r="C274" s="15"/>
    </row>
    <row r="275" spans="1:3" ht="64" x14ac:dyDescent="0.2">
      <c r="A275" s="17" t="s">
        <v>228</v>
      </c>
      <c r="B275" s="1" t="s">
        <v>143</v>
      </c>
      <c r="C275" s="15"/>
    </row>
    <row r="276" spans="1:3" ht="32" x14ac:dyDescent="0.2">
      <c r="A276" s="99" t="s">
        <v>229</v>
      </c>
      <c r="B276" s="1" t="s">
        <v>143</v>
      </c>
      <c r="C276" s="95"/>
    </row>
    <row r="277" spans="1:3" x14ac:dyDescent="0.2">
      <c r="A277" s="97"/>
      <c r="B277" s="97"/>
      <c r="C277" s="97"/>
    </row>
    <row r="278" spans="1:3" ht="33.75" customHeight="1" x14ac:dyDescent="0.2">
      <c r="A278" s="216" t="s">
        <v>230</v>
      </c>
      <c r="B278" s="216"/>
      <c r="C278" s="216"/>
    </row>
    <row r="280" spans="1:3" x14ac:dyDescent="0.2">
      <c r="A280" s="91" t="s">
        <v>13</v>
      </c>
      <c r="B280" s="92" t="s">
        <v>14</v>
      </c>
      <c r="C280" s="15"/>
    </row>
    <row r="281" spans="1:3" ht="32" x14ac:dyDescent="0.2">
      <c r="A281" s="17" t="s">
        <v>231</v>
      </c>
      <c r="B281" s="1" t="s">
        <v>143</v>
      </c>
      <c r="C281" s="15"/>
    </row>
    <row r="282" spans="1:3" ht="32" x14ac:dyDescent="0.2">
      <c r="A282" s="17" t="s">
        <v>232</v>
      </c>
      <c r="B282" s="1" t="s">
        <v>143</v>
      </c>
      <c r="C282" s="15"/>
    </row>
    <row r="283" spans="1:3" ht="32" x14ac:dyDescent="0.2">
      <c r="A283" s="17" t="s">
        <v>233</v>
      </c>
      <c r="B283" s="1" t="s">
        <v>143</v>
      </c>
      <c r="C283" s="15"/>
    </row>
    <row r="284" spans="1:3" ht="48" x14ac:dyDescent="0.2">
      <c r="A284" s="17" t="s">
        <v>234</v>
      </c>
      <c r="B284" s="1" t="s">
        <v>143</v>
      </c>
      <c r="C284" s="15"/>
    </row>
    <row r="285" spans="1:3" ht="32" x14ac:dyDescent="0.2">
      <c r="A285" s="17" t="s">
        <v>235</v>
      </c>
      <c r="B285" s="1" t="s">
        <v>143</v>
      </c>
      <c r="C285" s="15"/>
    </row>
    <row r="286" spans="1:3" ht="32" x14ac:dyDescent="0.2">
      <c r="A286" s="17" t="s">
        <v>236</v>
      </c>
      <c r="B286" s="1" t="s">
        <v>143</v>
      </c>
      <c r="C286" s="15"/>
    </row>
    <row r="287" spans="1:3" ht="32" x14ac:dyDescent="0.2">
      <c r="A287" s="103" t="s">
        <v>237</v>
      </c>
      <c r="B287" s="1" t="s">
        <v>143</v>
      </c>
      <c r="C287" s="15"/>
    </row>
    <row r="289" spans="1:3" x14ac:dyDescent="0.2">
      <c r="A289" s="201" t="s">
        <v>3</v>
      </c>
      <c r="B289" s="202"/>
      <c r="C289" s="203"/>
    </row>
    <row r="290" spans="1:3" x14ac:dyDescent="0.2">
      <c r="A290" s="204"/>
      <c r="B290" s="205"/>
      <c r="C290" s="206"/>
    </row>
    <row r="292" spans="1:3" ht="29.25" customHeight="1" x14ac:dyDescent="0.2">
      <c r="A292" s="200" t="s">
        <v>238</v>
      </c>
      <c r="B292" s="200"/>
      <c r="C292" s="200"/>
    </row>
    <row r="294" spans="1:3" x14ac:dyDescent="0.2">
      <c r="A294" s="91" t="s">
        <v>13</v>
      </c>
      <c r="B294" s="93" t="s">
        <v>14</v>
      </c>
      <c r="C294" s="15"/>
    </row>
    <row r="295" spans="1:3" ht="48" x14ac:dyDescent="0.2">
      <c r="A295" s="14" t="s">
        <v>239</v>
      </c>
      <c r="B295" s="1" t="s">
        <v>143</v>
      </c>
      <c r="C295" s="15"/>
    </row>
    <row r="296" spans="1:3" ht="16" x14ac:dyDescent="0.2">
      <c r="A296" s="14" t="s">
        <v>240</v>
      </c>
      <c r="B296" s="1" t="s">
        <v>143</v>
      </c>
      <c r="C296" s="15"/>
    </row>
    <row r="297" spans="1:3" ht="48" x14ac:dyDescent="0.2">
      <c r="A297" s="14" t="s">
        <v>241</v>
      </c>
      <c r="B297" s="1" t="s">
        <v>143</v>
      </c>
      <c r="C297" s="15"/>
    </row>
    <row r="298" spans="1:3" ht="32" x14ac:dyDescent="0.2">
      <c r="A298" s="17" t="s">
        <v>242</v>
      </c>
      <c r="B298" s="1" t="s">
        <v>143</v>
      </c>
      <c r="C298" s="15"/>
    </row>
    <row r="299" spans="1:3" ht="48" x14ac:dyDescent="0.2">
      <c r="A299" s="14" t="s">
        <v>243</v>
      </c>
      <c r="B299" s="1" t="s">
        <v>143</v>
      </c>
      <c r="C299" s="15"/>
    </row>
    <row r="300" spans="1:3" x14ac:dyDescent="0.2">
      <c r="A300" s="6"/>
      <c r="B300" s="102"/>
      <c r="C300" s="6"/>
    </row>
    <row r="301" spans="1:3" x14ac:dyDescent="0.2">
      <c r="A301" s="207" t="s">
        <v>154</v>
      </c>
      <c r="B301" s="208"/>
      <c r="C301" s="209"/>
    </row>
    <row r="302" spans="1:3" x14ac:dyDescent="0.2">
      <c r="A302" s="210"/>
      <c r="B302" s="211"/>
      <c r="C302" s="212"/>
    </row>
    <row r="303" spans="1:3" x14ac:dyDescent="0.2">
      <c r="A303" s="213"/>
      <c r="B303" s="214"/>
      <c r="C303" s="215"/>
    </row>
    <row r="305" spans="1:3" ht="50.25" customHeight="1" x14ac:dyDescent="0.2">
      <c r="A305" s="216" t="s">
        <v>244</v>
      </c>
      <c r="B305" s="216"/>
      <c r="C305" s="216"/>
    </row>
    <row r="307" spans="1:3" x14ac:dyDescent="0.2">
      <c r="A307" s="91" t="s">
        <v>13</v>
      </c>
      <c r="B307" s="93" t="s">
        <v>14</v>
      </c>
      <c r="C307" s="15"/>
    </row>
    <row r="308" spans="1:3" ht="32" x14ac:dyDescent="0.2">
      <c r="A308" s="17" t="s">
        <v>245</v>
      </c>
      <c r="B308" s="1" t="s">
        <v>143</v>
      </c>
      <c r="C308" s="15"/>
    </row>
    <row r="309" spans="1:3" ht="16" x14ac:dyDescent="0.2">
      <c r="A309" s="17" t="s">
        <v>246</v>
      </c>
      <c r="B309" s="1" t="s">
        <v>143</v>
      </c>
      <c r="C309" s="15"/>
    </row>
    <row r="310" spans="1:3" ht="32" x14ac:dyDescent="0.2">
      <c r="A310" s="17" t="s">
        <v>247</v>
      </c>
      <c r="B310" s="1" t="s">
        <v>143</v>
      </c>
      <c r="C310" s="15"/>
    </row>
    <row r="311" spans="1:3" ht="48" x14ac:dyDescent="0.2">
      <c r="A311" s="14" t="s">
        <v>248</v>
      </c>
      <c r="B311" s="1" t="s">
        <v>143</v>
      </c>
      <c r="C311" s="15"/>
    </row>
    <row r="312" spans="1:3" ht="80" x14ac:dyDescent="0.2">
      <c r="A312" s="14" t="s">
        <v>249</v>
      </c>
      <c r="B312" s="1" t="s">
        <v>143</v>
      </c>
      <c r="C312" s="15"/>
    </row>
    <row r="313" spans="1:3" ht="32" x14ac:dyDescent="0.2">
      <c r="A313" s="17" t="s">
        <v>250</v>
      </c>
      <c r="B313" s="1" t="s">
        <v>143</v>
      </c>
      <c r="C313" s="15"/>
    </row>
    <row r="314" spans="1:3" ht="48" x14ac:dyDescent="0.2">
      <c r="A314" s="99" t="s">
        <v>251</v>
      </c>
      <c r="B314" s="1" t="s">
        <v>143</v>
      </c>
      <c r="C314" s="95"/>
    </row>
    <row r="315" spans="1:3" x14ac:dyDescent="0.2">
      <c r="A315" s="97"/>
      <c r="B315" s="97"/>
      <c r="C315" s="97"/>
    </row>
  </sheetData>
  <sheetProtection algorithmName="SHA-512" hashValue="SmlDWAqh+Qlrp1YXlTXegikigu/h2eGSD0faCnPlSCQNx+oQFN/fRNmsGx9/7deGRKXvmDr6f7MYuINctpySOQ==" saltValue="jnhqyeXCha0aGrifXQWsCg==" spinCount="100000" sheet="1" objects="1" scenarios="1" selectLockedCells="1"/>
  <protectedRanges>
    <protectedRange algorithmName="SHA-512" hashValue="/yAJXfVJ7l0WLJgTVj4i9zWWw3f/iE56tcxjLfxCtq4j4NHqfiWZQVNQY0hUNVIdGvEWU/ZWIQYtA98SpBfMDA==" saltValue="6BXRbrqERsdvB/yNAPYMUA==" spinCount="100000" sqref="B15:B28 B33:B37 B42:B46 B51:B58 B67:B79 B87:B97 B107:B118 B125:B130 B137:B142 B149:B157 B162:B167 B172:B177 B184:B192 B198:B206 B211:B223 B228:B233 B238:B245 B250:B258 B263:B267 B272:B276 B281:B287 B295:B299 B308:B314" name="Results_1_1"/>
  </protectedRanges>
  <mergeCells count="33">
    <mergeCell ref="A289:C290"/>
    <mergeCell ref="A292:C292"/>
    <mergeCell ref="A301:C303"/>
    <mergeCell ref="A305:C305"/>
    <mergeCell ref="A235:C235"/>
    <mergeCell ref="A247:C247"/>
    <mergeCell ref="A260:C260"/>
    <mergeCell ref="A269:C269"/>
    <mergeCell ref="A278:C278"/>
    <mergeCell ref="A179:C179"/>
    <mergeCell ref="A181:C181"/>
    <mergeCell ref="A195:C195"/>
    <mergeCell ref="A208:C208"/>
    <mergeCell ref="A225:C225"/>
    <mergeCell ref="A169:C169"/>
    <mergeCell ref="A104:C104"/>
    <mergeCell ref="A122:C122"/>
    <mergeCell ref="A134:C134"/>
    <mergeCell ref="A144:C144"/>
    <mergeCell ref="A146:C146"/>
    <mergeCell ref="A159:C159"/>
    <mergeCell ref="A84:C84"/>
    <mergeCell ref="A1:C1"/>
    <mergeCell ref="A2:C2"/>
    <mergeCell ref="A9:C9"/>
    <mergeCell ref="A10:C10"/>
    <mergeCell ref="A12:C12"/>
    <mergeCell ref="A30:C30"/>
    <mergeCell ref="A39:C39"/>
    <mergeCell ref="A48:C48"/>
    <mergeCell ref="A60:C60"/>
    <mergeCell ref="A62:C62"/>
    <mergeCell ref="A64:C64"/>
  </mergeCells>
  <dataValidations count="1">
    <dataValidation type="list" showInputMessage="1" showErrorMessage="1" sqref="B15:B28 B33:B37 B42:B46 B51:B58 B67:B79 B87:B97 B107:B118 B125:B130 B137:B142 B149:B157 B162:B167 B172:B177 B184:B192 B198:B206 B211:B223 B228:B233 B238:B245 B250:B258 B263:B267 B272:B276 B281:B287 B295:B299 B308:B314" xr:uid="{00000000-0002-0000-0400-000000000000}">
      <formula1>"y,n"</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X315"/>
  <sheetViews>
    <sheetView zoomScaleNormal="100" workbookViewId="0">
      <selection activeCell="B20" sqref="B20"/>
    </sheetView>
  </sheetViews>
  <sheetFormatPr baseColWidth="10" defaultColWidth="9.1640625" defaultRowHeight="15" x14ac:dyDescent="0.2"/>
  <cols>
    <col min="1" max="1" width="35" style="3" bestFit="1" customWidth="1"/>
    <col min="2" max="2" width="21.5" style="3" customWidth="1"/>
    <col min="3" max="5" width="9.1640625" style="3"/>
    <col min="6" max="6" width="20.5" style="3" bestFit="1" customWidth="1"/>
    <col min="7" max="7" width="10.5" style="3" customWidth="1"/>
    <col min="8" max="8" width="9.1640625" style="3"/>
    <col min="9" max="10" width="12.83203125" style="3" customWidth="1"/>
    <col min="11" max="16384" width="9.1640625" style="3"/>
  </cols>
  <sheetData>
    <row r="1" spans="1:24" ht="25.5" customHeight="1" x14ac:dyDescent="0.25">
      <c r="A1" s="181" t="s">
        <v>7</v>
      </c>
      <c r="B1" s="181"/>
      <c r="C1" s="181"/>
    </row>
    <row r="2" spans="1:24" ht="15" customHeight="1" x14ac:dyDescent="0.2">
      <c r="A2" s="182" t="s">
        <v>8</v>
      </c>
      <c r="B2" s="182"/>
      <c r="C2" s="182"/>
    </row>
    <row r="3" spans="1:24" x14ac:dyDescent="0.2">
      <c r="A3" s="64"/>
      <c r="B3" s="64"/>
      <c r="C3" s="64"/>
    </row>
    <row r="4" spans="1:24" ht="16" x14ac:dyDescent="0.2">
      <c r="A4" s="54" t="s">
        <v>9</v>
      </c>
      <c r="B4" s="65">
        <v>43802</v>
      </c>
      <c r="C4" s="52"/>
      <c r="M4" s="42"/>
      <c r="O4" s="42"/>
      <c r="T4" s="42"/>
      <c r="U4" s="42"/>
    </row>
    <row r="5" spans="1:24" s="15" customFormat="1" ht="33" thickBot="1" x14ac:dyDescent="0.25">
      <c r="A5" s="55" t="s">
        <v>136</v>
      </c>
      <c r="B5" s="66">
        <v>43800</v>
      </c>
      <c r="C5" s="51"/>
      <c r="D5" s="46"/>
      <c r="E5" s="47"/>
      <c r="F5" s="67" t="s">
        <v>144</v>
      </c>
      <c r="G5" s="67" t="s">
        <v>145</v>
      </c>
      <c r="H5" s="59" t="s">
        <v>146</v>
      </c>
      <c r="I5" s="68" t="s">
        <v>147</v>
      </c>
      <c r="J5" s="47"/>
      <c r="K5" s="47"/>
      <c r="L5" s="46"/>
      <c r="M5" s="46"/>
      <c r="N5" s="47"/>
      <c r="O5" s="47"/>
      <c r="P5" s="49"/>
      <c r="Q5" s="49"/>
      <c r="R5" s="49"/>
      <c r="S5" s="47"/>
      <c r="T5" s="50"/>
      <c r="U5" s="44"/>
      <c r="V5" s="49"/>
      <c r="W5" s="49"/>
      <c r="X5" s="48"/>
    </row>
    <row r="6" spans="1:24" x14ac:dyDescent="0.2">
      <c r="A6" s="8" t="s">
        <v>137</v>
      </c>
      <c r="B6" s="69"/>
      <c r="C6" s="53"/>
      <c r="E6" s="43"/>
      <c r="F6" s="3">
        <v>1</v>
      </c>
      <c r="G6" s="4">
        <f>COUNTIF(B15:B28,"y")/COUNTA(B15:B28)</f>
        <v>0.9285714285714286</v>
      </c>
      <c r="H6" s="3">
        <f>IF(G6&gt;=75%,3,IF(G6&gt;=50%,2,IF(G6&gt;0,1,0)))</f>
        <v>3</v>
      </c>
      <c r="I6" s="3" t="str">
        <f>IF(G6&gt;=75%,"Strong",IF(G6&gt;=50%,"Moderate",IF(G6&gt;0,"Weak","None")))</f>
        <v>Strong</v>
      </c>
      <c r="K6" s="43"/>
      <c r="L6" s="43"/>
      <c r="M6" s="43"/>
      <c r="P6" s="43"/>
      <c r="Q6" s="43"/>
      <c r="R6" s="43"/>
      <c r="T6" s="43"/>
      <c r="U6" s="43"/>
      <c r="V6" s="43"/>
      <c r="W6" s="43"/>
      <c r="X6" s="43"/>
    </row>
    <row r="7" spans="1:24" x14ac:dyDescent="0.2">
      <c r="A7" s="41" t="s">
        <v>138</v>
      </c>
      <c r="B7" s="70" t="s">
        <v>148</v>
      </c>
      <c r="C7" s="71"/>
      <c r="D7" s="44"/>
      <c r="E7" s="42"/>
      <c r="F7" s="3">
        <v>2</v>
      </c>
      <c r="G7" s="4">
        <f>COUNTIF(B33:B37,"y")/COUNTA(B33:B37)</f>
        <v>1</v>
      </c>
      <c r="H7" s="3">
        <f t="shared" ref="H7:H9" si="0">IF(G7&gt;=75%,3,IF(G7&gt;=50%,2,IF(G7&gt;0,1,0)))</f>
        <v>3</v>
      </c>
      <c r="I7" s="3" t="str">
        <f t="shared" ref="I7:I17" si="1">IF(G7&gt;=75%,"Strong",IF(G7&gt;=50%,"Moderate",IF(G7&gt;0,"Weak","None")))</f>
        <v>Strong</v>
      </c>
    </row>
    <row r="8" spans="1:24" ht="16" thickBot="1" x14ac:dyDescent="0.25">
      <c r="A8" s="56" t="s">
        <v>139</v>
      </c>
      <c r="B8" s="72" t="s">
        <v>149</v>
      </c>
      <c r="C8" s="45"/>
      <c r="F8" s="3">
        <v>3</v>
      </c>
      <c r="G8" s="4">
        <f>COUNTIF(B42:B46,"y")/COUNTA(B42:B46)</f>
        <v>1</v>
      </c>
      <c r="H8" s="3">
        <f t="shared" si="0"/>
        <v>3</v>
      </c>
      <c r="I8" s="3" t="str">
        <f t="shared" si="1"/>
        <v>Strong</v>
      </c>
    </row>
    <row r="9" spans="1:24" ht="21" customHeight="1" thickBot="1" x14ac:dyDescent="0.25">
      <c r="A9" s="183" t="s">
        <v>10</v>
      </c>
      <c r="B9" s="184"/>
      <c r="C9" s="185"/>
      <c r="F9" s="5">
        <v>4</v>
      </c>
      <c r="G9" s="73">
        <f>COUNTIF(B51:B58,"y")/COUNTA(B51:B58)</f>
        <v>0.875</v>
      </c>
      <c r="H9" s="5">
        <f t="shared" si="0"/>
        <v>3</v>
      </c>
      <c r="I9" s="5" t="str">
        <f t="shared" si="1"/>
        <v>Strong</v>
      </c>
    </row>
    <row r="10" spans="1:24" ht="24" thickBot="1" x14ac:dyDescent="0.3">
      <c r="A10" s="186" t="s">
        <v>11</v>
      </c>
      <c r="B10" s="187"/>
      <c r="C10" s="188"/>
      <c r="F10" s="74" t="s">
        <v>144</v>
      </c>
      <c r="G10" s="75" t="s">
        <v>4</v>
      </c>
      <c r="H10" s="76">
        <f>SUM(H6:H9)</f>
        <v>12</v>
      </c>
      <c r="J10" s="77"/>
      <c r="K10" s="77"/>
      <c r="L10" s="77" t="s">
        <v>150</v>
      </c>
    </row>
    <row r="11" spans="1:24" ht="33" thickBot="1" x14ac:dyDescent="0.25">
      <c r="A11" s="7"/>
      <c r="B11" s="9"/>
      <c r="C11" s="9"/>
      <c r="F11" s="78" t="s">
        <v>0</v>
      </c>
      <c r="J11" s="79" t="s">
        <v>5</v>
      </c>
      <c r="K11" s="80">
        <f>H10/12</f>
        <v>1</v>
      </c>
      <c r="L11" s="75" t="str">
        <f>IF(K11&gt;69%,"Strong",IF(K11&gt;49%,"Moderate",IF(K11&gt;0,"Weak","No Fidelity")))</f>
        <v>Strong</v>
      </c>
    </row>
    <row r="12" spans="1:24" ht="33" thickBot="1" x14ac:dyDescent="0.25">
      <c r="A12" s="180" t="s">
        <v>12</v>
      </c>
      <c r="B12" s="189"/>
      <c r="C12" s="189"/>
      <c r="F12" s="81" t="s">
        <v>151</v>
      </c>
      <c r="G12" s="67" t="s">
        <v>145</v>
      </c>
      <c r="H12" s="59" t="s">
        <v>146</v>
      </c>
      <c r="I12" s="68" t="s">
        <v>147</v>
      </c>
      <c r="J12" s="79" t="s">
        <v>6</v>
      </c>
      <c r="K12" s="82">
        <f>H40/84</f>
        <v>0.80952380952380953</v>
      </c>
      <c r="L12" s="75" t="str">
        <f t="shared" ref="L12:L13" si="2">IF(K12&gt;69%,"Strong",IF(K12&gt;49%,"Moderate",IF(K12&gt;0,"Weak","No Fidelity")))</f>
        <v>Strong</v>
      </c>
    </row>
    <row r="13" spans="1:24" ht="32" x14ac:dyDescent="0.2">
      <c r="A13" s="10"/>
      <c r="B13" s="9"/>
      <c r="C13" s="9"/>
      <c r="F13" s="3">
        <v>1</v>
      </c>
      <c r="G13" s="4">
        <f>COUNTIF(B67:B79,"y")/COUNTA(B67:B79)</f>
        <v>0.76923076923076927</v>
      </c>
      <c r="H13" s="3">
        <f>IF(G13&gt;=75%,3,IF(G13&gt;=50%,2,IF(G13&gt;0,1,0)))</f>
        <v>3</v>
      </c>
      <c r="I13" s="3" t="str">
        <f t="shared" si="1"/>
        <v>Strong</v>
      </c>
      <c r="J13" s="79" t="s">
        <v>152</v>
      </c>
      <c r="K13" s="82">
        <f>(H10+H40)/96</f>
        <v>0.83333333333333337</v>
      </c>
      <c r="L13" s="75" t="str">
        <f t="shared" si="2"/>
        <v>Strong</v>
      </c>
    </row>
    <row r="14" spans="1:24" ht="17" x14ac:dyDescent="0.2">
      <c r="A14" s="11" t="s">
        <v>13</v>
      </c>
      <c r="B14" s="12" t="s">
        <v>14</v>
      </c>
      <c r="C14" s="13"/>
      <c r="F14" s="3">
        <v>2</v>
      </c>
      <c r="G14" s="4">
        <f>COUNTIF(B87:B97,"y")/COUNTA(B87:B97)</f>
        <v>0.90909090909090906</v>
      </c>
      <c r="H14" s="3">
        <f>IF(G14&gt;=75%,3,IF(G14&gt;=50%,2,IF(G14&gt;0,1,0)))</f>
        <v>3</v>
      </c>
      <c r="I14" s="3" t="str">
        <f t="shared" si="1"/>
        <v>Strong</v>
      </c>
    </row>
    <row r="15" spans="1:24" ht="16" x14ac:dyDescent="0.2">
      <c r="A15" s="14" t="s">
        <v>15</v>
      </c>
      <c r="B15" s="1" t="s">
        <v>143</v>
      </c>
      <c r="C15" s="16"/>
      <c r="F15" s="3">
        <v>3</v>
      </c>
      <c r="G15" s="4">
        <f>COUNTIF(B107:B118,"y")/COUNTA(B107:B118)</f>
        <v>0.83333333333333337</v>
      </c>
      <c r="H15" s="3">
        <f>IF(G15&gt;=75%,3,IF(G15&gt;=50%,2,IF(G15&gt;0,1,0)))</f>
        <v>3</v>
      </c>
      <c r="I15" s="3" t="str">
        <f t="shared" si="1"/>
        <v>Strong</v>
      </c>
    </row>
    <row r="16" spans="1:24" ht="32" x14ac:dyDescent="0.2">
      <c r="A16" s="14" t="s">
        <v>16</v>
      </c>
      <c r="B16" s="1" t="s">
        <v>143</v>
      </c>
      <c r="C16" s="16"/>
      <c r="F16" s="3">
        <v>4</v>
      </c>
      <c r="G16" s="4">
        <f>COUNTIF(B125:B130,"y")/COUNTA(B125:B130)</f>
        <v>1</v>
      </c>
      <c r="H16" s="3">
        <f>IF(G16&gt;=75%,3,IF(G16&gt;=50%,2,IF(G16&gt;0,1,0)))</f>
        <v>3</v>
      </c>
      <c r="I16" s="3" t="str">
        <f t="shared" si="1"/>
        <v>Strong</v>
      </c>
    </row>
    <row r="17" spans="1:9" ht="32" x14ac:dyDescent="0.2">
      <c r="A17" s="14" t="s">
        <v>17</v>
      </c>
      <c r="B17" s="1" t="s">
        <v>143</v>
      </c>
      <c r="C17" s="16"/>
      <c r="F17" s="5">
        <v>5</v>
      </c>
      <c r="G17" s="73">
        <f>COUNTIF(B137:B142,"y")/COUNTA(B137:B142)</f>
        <v>0.66666666666666663</v>
      </c>
      <c r="H17" s="5">
        <f>IF(G17&gt;=75%,3,IF(G17&gt;=50%,2,IF(G17&gt;0,1,0)))</f>
        <v>2</v>
      </c>
      <c r="I17" s="5" t="str">
        <f t="shared" si="1"/>
        <v>Moderate</v>
      </c>
    </row>
    <row r="18" spans="1:9" ht="16" x14ac:dyDescent="0.2">
      <c r="A18" s="14" t="s">
        <v>18</v>
      </c>
      <c r="B18" s="1" t="s">
        <v>143</v>
      </c>
      <c r="C18" s="16"/>
      <c r="F18" s="83" t="s">
        <v>151</v>
      </c>
      <c r="G18" s="83" t="s">
        <v>4</v>
      </c>
      <c r="H18" s="84">
        <f>SUM(H13:H17)</f>
        <v>14</v>
      </c>
    </row>
    <row r="19" spans="1:9" ht="33" thickBot="1" x14ac:dyDescent="0.25">
      <c r="A19" s="17" t="s">
        <v>19</v>
      </c>
      <c r="B19" s="1" t="s">
        <v>143</v>
      </c>
      <c r="C19" s="16"/>
      <c r="F19" s="61" t="s">
        <v>1</v>
      </c>
      <c r="G19" s="60"/>
      <c r="H19" s="61"/>
      <c r="I19" s="61"/>
    </row>
    <row r="20" spans="1:9" ht="48" x14ac:dyDescent="0.2">
      <c r="A20" s="14" t="s">
        <v>20</v>
      </c>
      <c r="B20" s="1" t="s">
        <v>143</v>
      </c>
      <c r="C20" s="16"/>
      <c r="F20" s="3">
        <v>6</v>
      </c>
      <c r="G20" s="4">
        <f>COUNTIF(B149:B157,"y")/COUNTA(B149:B157)</f>
        <v>0.77777777777777779</v>
      </c>
      <c r="H20" s="3">
        <f>IF(G20&gt;=75%,3,IF(G20&gt;=50%,2,IF(G20&gt;0,1,0)))</f>
        <v>3</v>
      </c>
      <c r="I20" s="3" t="str">
        <f>IF(G20&gt;=75%,"Strong",IF(G20&gt;=50%,"Moderate",IF(G20&gt;0,"Weak","None")))</f>
        <v>Strong</v>
      </c>
    </row>
    <row r="21" spans="1:9" ht="32" x14ac:dyDescent="0.2">
      <c r="A21" s="14" t="s">
        <v>21</v>
      </c>
      <c r="B21" s="1" t="s">
        <v>143</v>
      </c>
      <c r="C21" s="16"/>
      <c r="F21" s="3">
        <v>7</v>
      </c>
      <c r="G21" s="4">
        <f>COUNTIF(B161:B167,"y")/COUNTA(B161:B167)</f>
        <v>0.8571428571428571</v>
      </c>
      <c r="H21" s="3">
        <f>IF(G21&gt;=75%,3,IF(G21&gt;=50%,2,IF(G21&gt;0,1,0)))</f>
        <v>3</v>
      </c>
      <c r="I21" s="3" t="str">
        <f>IF(G21&gt;=75%,"Strong",IF(G21&gt;=50%,"Moderate",IF(G21&gt;0,"Weak","None")))</f>
        <v>Strong</v>
      </c>
    </row>
    <row r="22" spans="1:9" ht="32" x14ac:dyDescent="0.2">
      <c r="A22" s="17" t="s">
        <v>22</v>
      </c>
      <c r="B22" s="1" t="s">
        <v>268</v>
      </c>
      <c r="C22" s="16"/>
      <c r="F22" s="5">
        <v>8</v>
      </c>
      <c r="G22" s="73">
        <f>COUNTIF(B172:B177,"y")/COUNTA(B172:B177)</f>
        <v>0.5</v>
      </c>
      <c r="H22" s="5">
        <f>IF(G22&gt;=75%,3,IF(G22&gt;=50%,2,IF(G22&gt;0,1,0)))</f>
        <v>2</v>
      </c>
      <c r="I22" s="5" t="str">
        <f>IF(G22&gt;=75%,"Strong",IF(G22&gt;=50%,"Moderate",IF(G22&gt;0,"Weak","None")))</f>
        <v>Moderate</v>
      </c>
    </row>
    <row r="23" spans="1:9" ht="32" x14ac:dyDescent="0.2">
      <c r="A23" s="17" t="s">
        <v>23</v>
      </c>
      <c r="B23" s="1" t="s">
        <v>143</v>
      </c>
      <c r="C23" s="16"/>
      <c r="F23" s="85" t="s">
        <v>1</v>
      </c>
      <c r="G23" s="83" t="s">
        <v>4</v>
      </c>
      <c r="H23" s="84">
        <f>SUM(H20:H22)</f>
        <v>8</v>
      </c>
    </row>
    <row r="24" spans="1:9" ht="32" x14ac:dyDescent="0.2">
      <c r="A24" s="17" t="s">
        <v>24</v>
      </c>
      <c r="B24" s="1" t="s">
        <v>143</v>
      </c>
      <c r="C24" s="16"/>
    </row>
    <row r="25" spans="1:9" ht="33" thickBot="1" x14ac:dyDescent="0.25">
      <c r="A25" s="17" t="s">
        <v>25</v>
      </c>
      <c r="B25" s="1" t="s">
        <v>143</v>
      </c>
      <c r="C25" s="16"/>
      <c r="F25" s="86" t="s">
        <v>2</v>
      </c>
      <c r="G25" s="67" t="s">
        <v>145</v>
      </c>
      <c r="H25" s="59" t="s">
        <v>146</v>
      </c>
      <c r="I25" s="68" t="s">
        <v>147</v>
      </c>
    </row>
    <row r="26" spans="1:9" ht="32" x14ac:dyDescent="0.2">
      <c r="A26" s="17" t="s">
        <v>26</v>
      </c>
      <c r="B26" s="1" t="s">
        <v>143</v>
      </c>
      <c r="C26" s="16"/>
      <c r="F26" s="3">
        <v>9</v>
      </c>
      <c r="G26" s="4">
        <f>COUNTIF(B184:B192,"y")/COUNTA(B184:B192)</f>
        <v>0.66666666666666663</v>
      </c>
      <c r="H26" s="3">
        <f>IF(G26&gt;=75%,3,IF(G26&gt;=50%,2,IF(G26&gt;0,1,0)))</f>
        <v>2</v>
      </c>
      <c r="I26" s="6" t="str">
        <f>IF(G26&gt;=75%,"Strong",IF(G26&gt;=50%,"Moderate",IF(G26&gt;0,"Weak","None")))</f>
        <v>Moderate</v>
      </c>
    </row>
    <row r="27" spans="1:9" ht="32" x14ac:dyDescent="0.2">
      <c r="A27" s="14" t="s">
        <v>27</v>
      </c>
      <c r="B27" s="1" t="s">
        <v>143</v>
      </c>
      <c r="C27" s="16"/>
      <c r="F27" s="3">
        <v>10</v>
      </c>
      <c r="G27" s="4">
        <f>COUNTIF(B198:B206,"y")/COUNTA(B198:B206)</f>
        <v>0.66666666666666663</v>
      </c>
      <c r="H27" s="3">
        <f t="shared" ref="H27:H34" si="3">IF(G27&gt;=75%,3,IF(G27&gt;=50%,2,IF(G27&gt;0,1,0)))</f>
        <v>2</v>
      </c>
      <c r="I27" s="3" t="str">
        <f t="shared" ref="I27:I34" si="4">IF(G27&gt;=75%,"Strong",IF(G27&gt;=50%,"Moderate",IF(G27&gt;0,"Weak","None")))</f>
        <v>Moderate</v>
      </c>
    </row>
    <row r="28" spans="1:9" ht="48" x14ac:dyDescent="0.2">
      <c r="A28" s="14" t="s">
        <v>28</v>
      </c>
      <c r="B28" s="1" t="s">
        <v>143</v>
      </c>
      <c r="C28" s="16"/>
      <c r="F28" s="3">
        <v>11</v>
      </c>
      <c r="G28" s="4">
        <f>COUNTIF(B211:B223,"y")/COUNTA(B211:B223)</f>
        <v>0.76923076923076927</v>
      </c>
      <c r="H28" s="3">
        <f t="shared" si="3"/>
        <v>3</v>
      </c>
      <c r="I28" s="3" t="str">
        <f t="shared" si="4"/>
        <v>Strong</v>
      </c>
    </row>
    <row r="29" spans="1:9" x14ac:dyDescent="0.2">
      <c r="A29" s="18"/>
      <c r="B29" s="9"/>
      <c r="C29" s="9"/>
      <c r="F29" s="3">
        <v>12</v>
      </c>
      <c r="G29" s="4">
        <f>COUNTIF(B228:B233,"y")/COUNTA(B228:B233)</f>
        <v>0.83333333333333337</v>
      </c>
      <c r="H29" s="3">
        <f t="shared" si="3"/>
        <v>3</v>
      </c>
      <c r="I29" s="3" t="str">
        <f t="shared" si="4"/>
        <v>Strong</v>
      </c>
    </row>
    <row r="30" spans="1:9" ht="33" customHeight="1" x14ac:dyDescent="0.2">
      <c r="A30" s="180" t="s">
        <v>141</v>
      </c>
      <c r="B30" s="180"/>
      <c r="C30" s="180"/>
      <c r="F30" s="3">
        <v>13</v>
      </c>
      <c r="G30" s="4">
        <f>COUNTIF(B238:B245,"y")/COUNTA(B238:B245)</f>
        <v>0.625</v>
      </c>
      <c r="H30" s="3">
        <f t="shared" si="3"/>
        <v>2</v>
      </c>
      <c r="I30" s="3" t="str">
        <f t="shared" si="4"/>
        <v>Moderate</v>
      </c>
    </row>
    <row r="31" spans="1:9" ht="16" x14ac:dyDescent="0.2">
      <c r="A31" s="62"/>
      <c r="B31" s="9"/>
      <c r="C31" s="9"/>
      <c r="F31" s="3">
        <v>14</v>
      </c>
      <c r="G31" s="4">
        <f>COUNTIF(B250:B258,"y")/COUNTA(B250:B258)</f>
        <v>0.55555555555555558</v>
      </c>
      <c r="H31" s="3">
        <f t="shared" si="3"/>
        <v>2</v>
      </c>
      <c r="I31" s="3" t="str">
        <f t="shared" si="4"/>
        <v>Moderate</v>
      </c>
    </row>
    <row r="32" spans="1:9" ht="17" x14ac:dyDescent="0.2">
      <c r="A32" s="19" t="s">
        <v>13</v>
      </c>
      <c r="B32" s="12" t="s">
        <v>14</v>
      </c>
      <c r="C32" s="13"/>
      <c r="F32" s="3">
        <v>15</v>
      </c>
      <c r="G32" s="4">
        <f>COUNTIF(B263:B267,"y")/COUNTA(B263:B267)</f>
        <v>0.6</v>
      </c>
      <c r="H32" s="3">
        <f t="shared" si="3"/>
        <v>2</v>
      </c>
      <c r="I32" s="3" t="str">
        <f t="shared" si="4"/>
        <v>Moderate</v>
      </c>
    </row>
    <row r="33" spans="1:10" ht="16" x14ac:dyDescent="0.2">
      <c r="A33" s="14" t="s">
        <v>29</v>
      </c>
      <c r="B33" s="1" t="s">
        <v>143</v>
      </c>
      <c r="C33" s="16"/>
      <c r="F33" s="3">
        <v>16</v>
      </c>
      <c r="G33" s="4">
        <f>COUNTIF(B272:B276,"y")/COUNTA(B272:B276)</f>
        <v>1</v>
      </c>
      <c r="H33" s="3">
        <f t="shared" si="3"/>
        <v>3</v>
      </c>
      <c r="I33" s="3" t="str">
        <f t="shared" si="4"/>
        <v>Strong</v>
      </c>
    </row>
    <row r="34" spans="1:10" ht="32" x14ac:dyDescent="0.2">
      <c r="A34" s="14" t="s">
        <v>30</v>
      </c>
      <c r="B34" s="1" t="s">
        <v>143</v>
      </c>
      <c r="C34" s="16"/>
      <c r="F34" s="3">
        <v>17</v>
      </c>
      <c r="G34" s="4">
        <f>COUNTIF(B281:B287,"y")/COUNTA(B281:B287)</f>
        <v>0.7142857142857143</v>
      </c>
      <c r="H34" s="3">
        <f t="shared" si="3"/>
        <v>2</v>
      </c>
      <c r="I34" s="3" t="str">
        <f t="shared" si="4"/>
        <v>Moderate</v>
      </c>
    </row>
    <row r="35" spans="1:10" ht="48" x14ac:dyDescent="0.2">
      <c r="A35" s="14" t="s">
        <v>31</v>
      </c>
      <c r="B35" s="1" t="s">
        <v>143</v>
      </c>
      <c r="C35" s="16"/>
      <c r="F35" s="87" t="s">
        <v>2</v>
      </c>
      <c r="G35" s="88" t="s">
        <v>4</v>
      </c>
      <c r="H35" s="88">
        <f>SUM(H26:H34)</f>
        <v>21</v>
      </c>
      <c r="I35" s="88" t="s">
        <v>153</v>
      </c>
      <c r="J35" s="88">
        <f>H35*2</f>
        <v>42</v>
      </c>
    </row>
    <row r="36" spans="1:10" ht="33" thickBot="1" x14ac:dyDescent="0.25">
      <c r="A36" s="14" t="s">
        <v>32</v>
      </c>
      <c r="B36" s="1" t="s">
        <v>143</v>
      </c>
      <c r="C36" s="16"/>
      <c r="F36" s="89" t="s">
        <v>3</v>
      </c>
      <c r="G36" s="67" t="s">
        <v>145</v>
      </c>
      <c r="H36" s="59" t="s">
        <v>146</v>
      </c>
      <c r="I36" s="68" t="s">
        <v>147</v>
      </c>
    </row>
    <row r="37" spans="1:10" ht="48" x14ac:dyDescent="0.2">
      <c r="A37" s="14" t="s">
        <v>33</v>
      </c>
      <c r="B37" s="1" t="s">
        <v>143</v>
      </c>
      <c r="C37" s="16"/>
      <c r="F37" s="3">
        <v>18</v>
      </c>
      <c r="G37" s="4">
        <f>COUNTIF(B295:B299,"y")/COUNTA(B295:B299)</f>
        <v>0.6</v>
      </c>
      <c r="H37" s="3">
        <f>IF(G37&gt;=75%,3,IF(G37&gt;=50%,2,IF(G37&gt;0,1,0)))</f>
        <v>2</v>
      </c>
      <c r="I37" s="3" t="str">
        <f>IF(G37&gt;=75%,"Strong",IF(G37&gt;=50%,"Moderate",IF(G37&gt;0,"Weak","None")))</f>
        <v>Moderate</v>
      </c>
    </row>
    <row r="38" spans="1:10" ht="16" thickBot="1" x14ac:dyDescent="0.25">
      <c r="A38" s="7"/>
      <c r="B38" s="9"/>
      <c r="C38" s="9"/>
      <c r="F38" s="61" t="s">
        <v>154</v>
      </c>
      <c r="G38" s="61"/>
      <c r="H38" s="61"/>
      <c r="I38" s="61"/>
    </row>
    <row r="39" spans="1:10" ht="27" customHeight="1" x14ac:dyDescent="0.2">
      <c r="A39" s="180" t="s">
        <v>34</v>
      </c>
      <c r="B39" s="180"/>
      <c r="C39" s="180"/>
      <c r="F39" s="5">
        <v>19</v>
      </c>
      <c r="G39" s="4">
        <f>COUNTIF(B308:B314,"y")/COUNTA(B308:B314)</f>
        <v>0.5714285714285714</v>
      </c>
      <c r="H39" s="5">
        <f>IF(G39&gt;=75%,3,IF(G39&gt;=50%,2,IF(G39&gt;0,1,0)))</f>
        <v>2</v>
      </c>
      <c r="I39" s="5" t="str">
        <f>IF(G39&gt;=75%,"Strong",IF(G39&gt;=50%,"Moderate",IF(G39&gt;0,"Weak","None")))</f>
        <v>Moderate</v>
      </c>
    </row>
    <row r="40" spans="1:10" x14ac:dyDescent="0.2">
      <c r="A40" s="20"/>
      <c r="B40" s="9"/>
      <c r="C40" s="9"/>
      <c r="F40" s="75" t="s">
        <v>155</v>
      </c>
      <c r="G40" s="75"/>
      <c r="H40" s="75">
        <f>H18+H39+H37+J35+H23</f>
        <v>68</v>
      </c>
    </row>
    <row r="41" spans="1:10" ht="17" x14ac:dyDescent="0.2">
      <c r="A41" s="21" t="s">
        <v>13</v>
      </c>
      <c r="B41" s="12" t="s">
        <v>14</v>
      </c>
      <c r="C41" s="13"/>
    </row>
    <row r="42" spans="1:10" ht="32" x14ac:dyDescent="0.2">
      <c r="A42" s="22" t="s">
        <v>35</v>
      </c>
      <c r="B42" s="1" t="s">
        <v>143</v>
      </c>
      <c r="C42" s="16"/>
    </row>
    <row r="43" spans="1:10" ht="16" x14ac:dyDescent="0.2">
      <c r="A43" s="22" t="s">
        <v>36</v>
      </c>
      <c r="B43" s="1" t="s">
        <v>143</v>
      </c>
      <c r="C43" s="16"/>
    </row>
    <row r="44" spans="1:10" ht="32" x14ac:dyDescent="0.2">
      <c r="A44" s="22" t="s">
        <v>37</v>
      </c>
      <c r="B44" s="1" t="s">
        <v>143</v>
      </c>
      <c r="C44" s="16"/>
    </row>
    <row r="45" spans="1:10" ht="32" x14ac:dyDescent="0.2">
      <c r="A45" s="22" t="s">
        <v>38</v>
      </c>
      <c r="B45" s="1" t="s">
        <v>143</v>
      </c>
      <c r="C45" s="16"/>
    </row>
    <row r="46" spans="1:10" ht="48" x14ac:dyDescent="0.2">
      <c r="A46" s="22" t="s">
        <v>39</v>
      </c>
      <c r="B46" s="1" t="s">
        <v>143</v>
      </c>
      <c r="C46" s="16"/>
    </row>
    <row r="47" spans="1:10" x14ac:dyDescent="0.2">
      <c r="A47" s="23"/>
      <c r="B47" s="9"/>
      <c r="C47" s="9"/>
    </row>
    <row r="48" spans="1:10" ht="41.25" customHeight="1" x14ac:dyDescent="0.2">
      <c r="A48" s="180" t="s">
        <v>40</v>
      </c>
      <c r="B48" s="180"/>
      <c r="C48" s="180"/>
    </row>
    <row r="49" spans="1:3" x14ac:dyDescent="0.2">
      <c r="A49" s="20"/>
      <c r="B49" s="9"/>
      <c r="C49" s="9"/>
    </row>
    <row r="50" spans="1:3" ht="17" x14ac:dyDescent="0.2">
      <c r="A50" s="21" t="s">
        <v>13</v>
      </c>
      <c r="B50" s="12" t="s">
        <v>14</v>
      </c>
      <c r="C50" s="13"/>
    </row>
    <row r="51" spans="1:3" ht="32" x14ac:dyDescent="0.2">
      <c r="A51" s="22" t="s">
        <v>41</v>
      </c>
      <c r="B51" s="1" t="s">
        <v>143</v>
      </c>
      <c r="C51" s="16"/>
    </row>
    <row r="52" spans="1:3" ht="64" x14ac:dyDescent="0.2">
      <c r="A52" s="22" t="s">
        <v>42</v>
      </c>
      <c r="B52" s="1" t="s">
        <v>143</v>
      </c>
      <c r="C52" s="16"/>
    </row>
    <row r="53" spans="1:3" ht="64" x14ac:dyDescent="0.2">
      <c r="A53" s="22" t="s">
        <v>43</v>
      </c>
      <c r="B53" s="1" t="s">
        <v>143</v>
      </c>
      <c r="C53" s="16"/>
    </row>
    <row r="54" spans="1:3" ht="64" x14ac:dyDescent="0.2">
      <c r="A54" s="22" t="s">
        <v>44</v>
      </c>
      <c r="B54" s="1" t="s">
        <v>143</v>
      </c>
      <c r="C54" s="16"/>
    </row>
    <row r="55" spans="1:3" ht="64" x14ac:dyDescent="0.2">
      <c r="A55" s="22" t="s">
        <v>45</v>
      </c>
      <c r="B55" s="1" t="s">
        <v>268</v>
      </c>
      <c r="C55" s="16"/>
    </row>
    <row r="56" spans="1:3" ht="48" x14ac:dyDescent="0.2">
      <c r="A56" s="22" t="s">
        <v>46</v>
      </c>
      <c r="B56" s="1" t="s">
        <v>143</v>
      </c>
      <c r="C56" s="16"/>
    </row>
    <row r="57" spans="1:3" ht="32" x14ac:dyDescent="0.2">
      <c r="A57" s="22" t="s">
        <v>47</v>
      </c>
      <c r="B57" s="1" t="s">
        <v>143</v>
      </c>
      <c r="C57" s="16"/>
    </row>
    <row r="58" spans="1:3" ht="48" x14ac:dyDescent="0.2">
      <c r="A58" s="22" t="s">
        <v>48</v>
      </c>
      <c r="B58" s="1" t="s">
        <v>143</v>
      </c>
      <c r="C58" s="16"/>
    </row>
    <row r="59" spans="1:3" ht="16" thickBot="1" x14ac:dyDescent="0.25">
      <c r="A59" s="7"/>
      <c r="B59" s="9"/>
      <c r="C59" s="9"/>
    </row>
    <row r="60" spans="1:3" ht="21" customHeight="1" thickBot="1" x14ac:dyDescent="0.25">
      <c r="A60" s="183" t="s">
        <v>49</v>
      </c>
      <c r="B60" s="184"/>
      <c r="C60" s="185"/>
    </row>
    <row r="61" spans="1:3" x14ac:dyDescent="0.2">
      <c r="A61" s="24"/>
      <c r="C61" s="2"/>
    </row>
    <row r="62" spans="1:3" ht="20" x14ac:dyDescent="0.2">
      <c r="A62" s="190" t="s">
        <v>50</v>
      </c>
      <c r="B62" s="191"/>
      <c r="C62" s="192"/>
    </row>
    <row r="64" spans="1:3" ht="42.75" customHeight="1" x14ac:dyDescent="0.2">
      <c r="A64" s="193" t="s">
        <v>51</v>
      </c>
      <c r="B64" s="193"/>
      <c r="C64" s="193"/>
    </row>
    <row r="65" spans="1:3" x14ac:dyDescent="0.2">
      <c r="B65" s="9"/>
      <c r="C65" s="9"/>
    </row>
    <row r="66" spans="1:3" ht="16" x14ac:dyDescent="0.2">
      <c r="A66" s="25" t="s">
        <v>13</v>
      </c>
      <c r="B66" s="12" t="s">
        <v>14</v>
      </c>
      <c r="C66" s="26"/>
    </row>
    <row r="67" spans="1:3" ht="98" x14ac:dyDescent="0.2">
      <c r="A67" s="22" t="s">
        <v>52</v>
      </c>
      <c r="B67" s="1" t="s">
        <v>268</v>
      </c>
      <c r="C67" s="16"/>
    </row>
    <row r="68" spans="1:3" ht="48" x14ac:dyDescent="0.2">
      <c r="A68" s="22" t="s">
        <v>53</v>
      </c>
      <c r="B68" s="1" t="s">
        <v>143</v>
      </c>
      <c r="C68" s="16"/>
    </row>
    <row r="69" spans="1:3" ht="48" x14ac:dyDescent="0.2">
      <c r="A69" s="22" t="s">
        <v>54</v>
      </c>
      <c r="B69" s="1" t="s">
        <v>143</v>
      </c>
      <c r="C69" s="16"/>
    </row>
    <row r="70" spans="1:3" ht="32" x14ac:dyDescent="0.2">
      <c r="A70" s="22" t="s">
        <v>55</v>
      </c>
      <c r="B70" s="1" t="s">
        <v>143</v>
      </c>
      <c r="C70" s="16"/>
    </row>
    <row r="71" spans="1:3" ht="32" x14ac:dyDescent="0.2">
      <c r="A71" s="22" t="s">
        <v>56</v>
      </c>
      <c r="B71" s="1" t="s">
        <v>268</v>
      </c>
      <c r="C71" s="16"/>
    </row>
    <row r="72" spans="1:3" ht="112" x14ac:dyDescent="0.2">
      <c r="A72" s="27" t="s">
        <v>57</v>
      </c>
      <c r="B72" s="1" t="s">
        <v>143</v>
      </c>
      <c r="C72" s="16"/>
    </row>
    <row r="73" spans="1:3" ht="48" x14ac:dyDescent="0.2">
      <c r="A73" s="27" t="s">
        <v>58</v>
      </c>
      <c r="B73" s="1" t="s">
        <v>143</v>
      </c>
      <c r="C73" s="16"/>
    </row>
    <row r="74" spans="1:3" ht="48" x14ac:dyDescent="0.2">
      <c r="A74" s="27" t="s">
        <v>59</v>
      </c>
      <c r="B74" s="1" t="s">
        <v>143</v>
      </c>
      <c r="C74" s="16"/>
    </row>
    <row r="75" spans="1:3" ht="82" x14ac:dyDescent="0.2">
      <c r="A75" s="27" t="s">
        <v>60</v>
      </c>
      <c r="B75" s="1" t="s">
        <v>143</v>
      </c>
      <c r="C75" s="16"/>
    </row>
    <row r="76" spans="1:3" ht="64" x14ac:dyDescent="0.2">
      <c r="A76" s="27" t="s">
        <v>61</v>
      </c>
      <c r="B76" s="1" t="s">
        <v>268</v>
      </c>
      <c r="C76" s="16"/>
    </row>
    <row r="77" spans="1:3" ht="48" x14ac:dyDescent="0.2">
      <c r="A77" s="17" t="s">
        <v>62</v>
      </c>
      <c r="B77" s="1" t="s">
        <v>143</v>
      </c>
      <c r="C77" s="16"/>
    </row>
    <row r="78" spans="1:3" ht="48" x14ac:dyDescent="0.2">
      <c r="A78" s="17" t="s">
        <v>63</v>
      </c>
      <c r="B78" s="1" t="s">
        <v>143</v>
      </c>
      <c r="C78" s="16"/>
    </row>
    <row r="79" spans="1:3" ht="64" x14ac:dyDescent="0.2">
      <c r="A79" s="17" t="s">
        <v>64</v>
      </c>
      <c r="B79" s="1" t="s">
        <v>143</v>
      </c>
      <c r="C79" s="16"/>
    </row>
    <row r="80" spans="1:3" x14ac:dyDescent="0.2">
      <c r="A80" s="7"/>
      <c r="B80" s="90"/>
      <c r="C80" s="9"/>
    </row>
    <row r="81" spans="1:3" x14ac:dyDescent="0.2">
      <c r="A81" s="28" t="s">
        <v>65</v>
      </c>
      <c r="B81" s="90"/>
      <c r="C81" s="9"/>
    </row>
    <row r="82" spans="1:3" ht="77" x14ac:dyDescent="0.2">
      <c r="A82" s="7" t="s">
        <v>66</v>
      </c>
      <c r="B82" s="9"/>
      <c r="C82" s="9"/>
    </row>
    <row r="83" spans="1:3" x14ac:dyDescent="0.2">
      <c r="A83" s="7"/>
      <c r="B83" s="9"/>
      <c r="C83" s="9"/>
    </row>
    <row r="84" spans="1:3" ht="49.5" customHeight="1" x14ac:dyDescent="0.2">
      <c r="A84" s="180" t="s">
        <v>67</v>
      </c>
      <c r="B84" s="180"/>
      <c r="C84" s="180"/>
    </row>
    <row r="85" spans="1:3" ht="16" x14ac:dyDescent="0.2">
      <c r="A85" s="29"/>
      <c r="B85" s="9"/>
      <c r="C85" s="9"/>
    </row>
    <row r="86" spans="1:3" ht="16" x14ac:dyDescent="0.2">
      <c r="A86" s="30" t="s">
        <v>13</v>
      </c>
      <c r="B86" s="12" t="s">
        <v>14</v>
      </c>
      <c r="C86" s="26"/>
    </row>
    <row r="87" spans="1:3" ht="130" x14ac:dyDescent="0.2">
      <c r="A87" s="14" t="s">
        <v>68</v>
      </c>
      <c r="B87" s="1" t="s">
        <v>143</v>
      </c>
      <c r="C87" s="16"/>
    </row>
    <row r="88" spans="1:3" ht="112" x14ac:dyDescent="0.2">
      <c r="A88" s="14" t="s">
        <v>69</v>
      </c>
      <c r="B88" s="1" t="s">
        <v>268</v>
      </c>
      <c r="C88" s="16"/>
    </row>
    <row r="89" spans="1:3" ht="80" x14ac:dyDescent="0.2">
      <c r="A89" s="17" t="s">
        <v>70</v>
      </c>
      <c r="B89" s="1" t="s">
        <v>143</v>
      </c>
      <c r="C89" s="16"/>
    </row>
    <row r="90" spans="1:3" ht="64" x14ac:dyDescent="0.2">
      <c r="A90" s="14" t="s">
        <v>71</v>
      </c>
      <c r="B90" s="1" t="s">
        <v>143</v>
      </c>
      <c r="C90" s="16"/>
    </row>
    <row r="91" spans="1:3" ht="82" x14ac:dyDescent="0.2">
      <c r="A91" s="14" t="s">
        <v>72</v>
      </c>
      <c r="B91" s="1" t="s">
        <v>143</v>
      </c>
      <c r="C91" s="16"/>
    </row>
    <row r="92" spans="1:3" ht="64" x14ac:dyDescent="0.2">
      <c r="A92" s="17" t="s">
        <v>73</v>
      </c>
      <c r="B92" s="1" t="s">
        <v>143</v>
      </c>
      <c r="C92" s="16"/>
    </row>
    <row r="93" spans="1:3" ht="82" x14ac:dyDescent="0.2">
      <c r="A93" s="17" t="s">
        <v>74</v>
      </c>
      <c r="B93" s="1" t="s">
        <v>143</v>
      </c>
      <c r="C93" s="16"/>
    </row>
    <row r="94" spans="1:3" ht="64" x14ac:dyDescent="0.2">
      <c r="A94" s="17" t="s">
        <v>75</v>
      </c>
      <c r="B94" s="1" t="s">
        <v>143</v>
      </c>
      <c r="C94" s="16"/>
    </row>
    <row r="95" spans="1:3" ht="48" x14ac:dyDescent="0.2">
      <c r="A95" s="14" t="s">
        <v>76</v>
      </c>
      <c r="B95" s="1" t="s">
        <v>143</v>
      </c>
      <c r="C95" s="16"/>
    </row>
    <row r="96" spans="1:3" ht="114" x14ac:dyDescent="0.2">
      <c r="A96" s="14" t="s">
        <v>77</v>
      </c>
      <c r="B96" s="1" t="s">
        <v>143</v>
      </c>
      <c r="C96" s="16"/>
    </row>
    <row r="97" spans="1:3" ht="64" x14ac:dyDescent="0.2">
      <c r="A97" s="14" t="s">
        <v>78</v>
      </c>
      <c r="B97" s="1" t="s">
        <v>143</v>
      </c>
      <c r="C97" s="16"/>
    </row>
    <row r="98" spans="1:3" x14ac:dyDescent="0.2">
      <c r="A98" s="7"/>
      <c r="B98" s="9"/>
      <c r="C98" s="9"/>
    </row>
    <row r="99" spans="1:3" ht="38" x14ac:dyDescent="0.2">
      <c r="A99" s="31" t="s">
        <v>79</v>
      </c>
      <c r="B99" s="9"/>
      <c r="C99" s="9"/>
    </row>
    <row r="100" spans="1:3" ht="26" x14ac:dyDescent="0.2">
      <c r="A100" s="31" t="s">
        <v>80</v>
      </c>
      <c r="B100" s="9"/>
      <c r="C100" s="9"/>
    </row>
    <row r="101" spans="1:3" ht="26" x14ac:dyDescent="0.2">
      <c r="A101" s="31" t="s">
        <v>81</v>
      </c>
      <c r="B101" s="9"/>
      <c r="C101" s="9"/>
    </row>
    <row r="102" spans="1:3" ht="26" x14ac:dyDescent="0.2">
      <c r="A102" s="31" t="s">
        <v>82</v>
      </c>
      <c r="B102" s="9"/>
      <c r="C102" s="9"/>
    </row>
    <row r="103" spans="1:3" x14ac:dyDescent="0.2">
      <c r="A103" s="7"/>
      <c r="B103" s="9"/>
      <c r="C103" s="9"/>
    </row>
    <row r="104" spans="1:3" ht="51" customHeight="1" x14ac:dyDescent="0.2">
      <c r="A104" s="180" t="s">
        <v>83</v>
      </c>
      <c r="B104" s="180"/>
      <c r="C104" s="180"/>
    </row>
    <row r="105" spans="1:3" ht="16" x14ac:dyDescent="0.2">
      <c r="A105" s="32"/>
      <c r="B105" s="9"/>
      <c r="C105" s="9"/>
    </row>
    <row r="106" spans="1:3" ht="16" x14ac:dyDescent="0.2">
      <c r="A106" s="30" t="s">
        <v>13</v>
      </c>
      <c r="B106" s="12" t="s">
        <v>14</v>
      </c>
      <c r="C106" s="26"/>
    </row>
    <row r="107" spans="1:3" ht="112" x14ac:dyDescent="0.2">
      <c r="A107" s="14" t="s">
        <v>84</v>
      </c>
      <c r="B107" s="1" t="s">
        <v>268</v>
      </c>
      <c r="C107" s="16"/>
    </row>
    <row r="108" spans="1:3" ht="48" x14ac:dyDescent="0.2">
      <c r="A108" s="14" t="s">
        <v>85</v>
      </c>
      <c r="B108" s="1" t="s">
        <v>143</v>
      </c>
      <c r="C108" s="16"/>
    </row>
    <row r="109" spans="1:3" ht="32" x14ac:dyDescent="0.2">
      <c r="A109" s="14" t="s">
        <v>140</v>
      </c>
      <c r="B109" s="1" t="s">
        <v>143</v>
      </c>
      <c r="C109" s="16"/>
    </row>
    <row r="110" spans="1:3" ht="48" x14ac:dyDescent="0.2">
      <c r="A110" s="14" t="s">
        <v>86</v>
      </c>
      <c r="B110" s="1" t="s">
        <v>143</v>
      </c>
      <c r="C110" s="16"/>
    </row>
    <row r="111" spans="1:3" ht="64" x14ac:dyDescent="0.2">
      <c r="A111" s="14" t="s">
        <v>87</v>
      </c>
      <c r="B111" s="1" t="s">
        <v>143</v>
      </c>
      <c r="C111" s="16"/>
    </row>
    <row r="112" spans="1:3" ht="32" x14ac:dyDescent="0.2">
      <c r="A112" s="14" t="s">
        <v>88</v>
      </c>
      <c r="B112" s="1" t="s">
        <v>143</v>
      </c>
      <c r="C112" s="16"/>
    </row>
    <row r="113" spans="1:3" ht="48" x14ac:dyDescent="0.2">
      <c r="A113" s="14" t="s">
        <v>89</v>
      </c>
      <c r="B113" s="1" t="s">
        <v>143</v>
      </c>
      <c r="C113" s="16"/>
    </row>
    <row r="114" spans="1:3" ht="96" x14ac:dyDescent="0.2">
      <c r="A114" s="33" t="s">
        <v>90</v>
      </c>
      <c r="B114" s="1" t="s">
        <v>143</v>
      </c>
      <c r="C114" s="16"/>
    </row>
    <row r="115" spans="1:3" ht="48" x14ac:dyDescent="0.2">
      <c r="A115" s="33" t="s">
        <v>91</v>
      </c>
      <c r="B115" s="1" t="s">
        <v>143</v>
      </c>
      <c r="C115" s="16"/>
    </row>
    <row r="116" spans="1:3" ht="48" x14ac:dyDescent="0.2">
      <c r="A116" s="33" t="s">
        <v>92</v>
      </c>
      <c r="B116" s="1" t="s">
        <v>143</v>
      </c>
      <c r="C116" s="16"/>
    </row>
    <row r="117" spans="1:3" ht="64" x14ac:dyDescent="0.2">
      <c r="A117" s="27" t="s">
        <v>93</v>
      </c>
      <c r="B117" s="1" t="s">
        <v>268</v>
      </c>
      <c r="C117" s="16"/>
    </row>
    <row r="118" spans="1:3" ht="80" x14ac:dyDescent="0.2">
      <c r="A118" s="27" t="s">
        <v>94</v>
      </c>
      <c r="B118" s="1" t="s">
        <v>143</v>
      </c>
      <c r="C118" s="16"/>
    </row>
    <row r="119" spans="1:3" x14ac:dyDescent="0.2">
      <c r="A119" s="34"/>
      <c r="B119" s="90"/>
      <c r="C119" s="9"/>
    </row>
    <row r="120" spans="1:3" ht="26" x14ac:dyDescent="0.2">
      <c r="A120" s="35" t="s">
        <v>95</v>
      </c>
      <c r="B120" s="90"/>
      <c r="C120" s="9"/>
    </row>
    <row r="121" spans="1:3" x14ac:dyDescent="0.2">
      <c r="A121" s="34"/>
      <c r="B121" s="9"/>
      <c r="C121" s="9"/>
    </row>
    <row r="122" spans="1:3" ht="48" customHeight="1" x14ac:dyDescent="0.2">
      <c r="A122" s="180" t="s">
        <v>96</v>
      </c>
      <c r="B122" s="180"/>
      <c r="C122" s="180"/>
    </row>
    <row r="123" spans="1:3" x14ac:dyDescent="0.2">
      <c r="A123" s="7"/>
      <c r="B123" s="9"/>
      <c r="C123" s="9"/>
    </row>
    <row r="124" spans="1:3" ht="16" x14ac:dyDescent="0.2">
      <c r="A124" s="30" t="s">
        <v>13</v>
      </c>
      <c r="B124" s="12" t="s">
        <v>14</v>
      </c>
      <c r="C124" s="26"/>
    </row>
    <row r="125" spans="1:3" ht="98" x14ac:dyDescent="0.2">
      <c r="A125" s="17" t="s">
        <v>97</v>
      </c>
      <c r="B125" s="1" t="s">
        <v>143</v>
      </c>
      <c r="C125" s="16"/>
    </row>
    <row r="126" spans="1:3" ht="32" x14ac:dyDescent="0.2">
      <c r="A126" s="36" t="s">
        <v>98</v>
      </c>
      <c r="B126" s="1" t="s">
        <v>143</v>
      </c>
      <c r="C126" s="16"/>
    </row>
    <row r="127" spans="1:3" ht="64" x14ac:dyDescent="0.2">
      <c r="A127" s="14" t="s">
        <v>99</v>
      </c>
      <c r="B127" s="1" t="s">
        <v>143</v>
      </c>
      <c r="C127" s="16"/>
    </row>
    <row r="128" spans="1:3" ht="32" x14ac:dyDescent="0.2">
      <c r="A128" s="14" t="s">
        <v>100</v>
      </c>
      <c r="B128" s="1" t="s">
        <v>143</v>
      </c>
      <c r="C128" s="16"/>
    </row>
    <row r="129" spans="1:3" ht="48" x14ac:dyDescent="0.2">
      <c r="A129" s="17" t="s">
        <v>101</v>
      </c>
      <c r="B129" s="1" t="s">
        <v>143</v>
      </c>
      <c r="C129" s="16"/>
    </row>
    <row r="130" spans="1:3" ht="32" x14ac:dyDescent="0.2">
      <c r="A130" s="14" t="s">
        <v>102</v>
      </c>
      <c r="B130" s="1" t="s">
        <v>143</v>
      </c>
      <c r="C130" s="16"/>
    </row>
    <row r="131" spans="1:3" x14ac:dyDescent="0.2">
      <c r="A131" s="7"/>
      <c r="B131" s="9"/>
      <c r="C131" s="9"/>
    </row>
    <row r="132" spans="1:3" ht="62" x14ac:dyDescent="0.2">
      <c r="A132" s="31" t="s">
        <v>103</v>
      </c>
      <c r="B132" s="9"/>
      <c r="C132" s="9"/>
    </row>
    <row r="133" spans="1:3" x14ac:dyDescent="0.2">
      <c r="A133" s="7"/>
      <c r="B133" s="9"/>
      <c r="C133" s="9"/>
    </row>
    <row r="134" spans="1:3" ht="22.5" customHeight="1" x14ac:dyDescent="0.2">
      <c r="A134" s="180" t="s">
        <v>104</v>
      </c>
      <c r="B134" s="180"/>
      <c r="C134" s="180"/>
    </row>
    <row r="135" spans="1:3" x14ac:dyDescent="0.2">
      <c r="A135" s="7"/>
    </row>
    <row r="136" spans="1:3" ht="16" x14ac:dyDescent="0.2">
      <c r="A136" s="30" t="s">
        <v>13</v>
      </c>
      <c r="B136" s="12" t="s">
        <v>14</v>
      </c>
      <c r="C136" s="37"/>
    </row>
    <row r="137" spans="1:3" ht="16" x14ac:dyDescent="0.2">
      <c r="A137" s="17" t="s">
        <v>105</v>
      </c>
      <c r="B137" s="1" t="s">
        <v>143</v>
      </c>
      <c r="C137" s="16"/>
    </row>
    <row r="138" spans="1:3" ht="32" x14ac:dyDescent="0.2">
      <c r="A138" s="17" t="s">
        <v>106</v>
      </c>
      <c r="B138" s="1" t="s">
        <v>268</v>
      </c>
      <c r="C138" s="16"/>
    </row>
    <row r="139" spans="1:3" ht="48" x14ac:dyDescent="0.2">
      <c r="A139" s="17" t="s">
        <v>107</v>
      </c>
      <c r="B139" s="1" t="s">
        <v>143</v>
      </c>
      <c r="C139" s="16"/>
    </row>
    <row r="140" spans="1:3" ht="96" x14ac:dyDescent="0.2">
      <c r="A140" s="17" t="s">
        <v>108</v>
      </c>
      <c r="B140" s="1" t="s">
        <v>268</v>
      </c>
      <c r="C140" s="16"/>
    </row>
    <row r="141" spans="1:3" ht="96" x14ac:dyDescent="0.2">
      <c r="A141" s="17" t="s">
        <v>109</v>
      </c>
      <c r="B141" s="1" t="s">
        <v>143</v>
      </c>
      <c r="C141" s="16"/>
    </row>
    <row r="142" spans="1:3" ht="32" x14ac:dyDescent="0.2">
      <c r="A142" s="17" t="s">
        <v>110</v>
      </c>
      <c r="B142" s="1" t="s">
        <v>143</v>
      </c>
      <c r="C142" s="16"/>
    </row>
    <row r="143" spans="1:3" x14ac:dyDescent="0.2">
      <c r="A143" s="7"/>
    </row>
    <row r="144" spans="1:3" ht="20" x14ac:dyDescent="0.2">
      <c r="A144" s="190" t="s">
        <v>1</v>
      </c>
      <c r="B144" s="191"/>
      <c r="C144" s="192"/>
    </row>
    <row r="146" spans="1:3" ht="35.25" customHeight="1" x14ac:dyDescent="0.2">
      <c r="A146" s="180" t="s">
        <v>111</v>
      </c>
      <c r="B146" s="180"/>
      <c r="C146" s="180"/>
    </row>
    <row r="147" spans="1:3" ht="16" x14ac:dyDescent="0.2">
      <c r="A147" s="38"/>
    </row>
    <row r="148" spans="1:3" ht="16" x14ac:dyDescent="0.2">
      <c r="A148" s="39" t="s">
        <v>13</v>
      </c>
      <c r="B148" s="12" t="s">
        <v>14</v>
      </c>
      <c r="C148" s="37"/>
    </row>
    <row r="149" spans="1:3" ht="64" x14ac:dyDescent="0.2">
      <c r="A149" s="22" t="s">
        <v>112</v>
      </c>
      <c r="B149" s="1" t="s">
        <v>143</v>
      </c>
      <c r="C149" s="16"/>
    </row>
    <row r="150" spans="1:3" ht="48" x14ac:dyDescent="0.2">
      <c r="A150" s="22" t="s">
        <v>113</v>
      </c>
      <c r="B150" s="1" t="s">
        <v>143</v>
      </c>
      <c r="C150" s="16"/>
    </row>
    <row r="151" spans="1:3" ht="32" x14ac:dyDescent="0.2">
      <c r="A151" s="14" t="s">
        <v>114</v>
      </c>
      <c r="B151" s="1" t="s">
        <v>143</v>
      </c>
      <c r="C151" s="16"/>
    </row>
    <row r="152" spans="1:3" ht="32" x14ac:dyDescent="0.2">
      <c r="A152" s="14" t="s">
        <v>115</v>
      </c>
      <c r="B152" s="1" t="s">
        <v>143</v>
      </c>
      <c r="C152" s="16"/>
    </row>
    <row r="153" spans="1:3" ht="32" x14ac:dyDescent="0.2">
      <c r="A153" s="14" t="s">
        <v>116</v>
      </c>
      <c r="B153" s="1" t="s">
        <v>268</v>
      </c>
      <c r="C153" s="16"/>
    </row>
    <row r="154" spans="1:3" ht="80" x14ac:dyDescent="0.2">
      <c r="A154" s="17" t="s">
        <v>117</v>
      </c>
      <c r="B154" s="1" t="s">
        <v>143</v>
      </c>
      <c r="C154" s="16"/>
    </row>
    <row r="155" spans="1:3" ht="80" x14ac:dyDescent="0.2">
      <c r="A155" s="14" t="s">
        <v>118</v>
      </c>
      <c r="B155" s="1" t="s">
        <v>143</v>
      </c>
      <c r="C155" s="16"/>
    </row>
    <row r="156" spans="1:3" ht="64" x14ac:dyDescent="0.2">
      <c r="A156" s="14" t="s">
        <v>119</v>
      </c>
      <c r="B156" s="1" t="s">
        <v>268</v>
      </c>
      <c r="C156" s="16"/>
    </row>
    <row r="157" spans="1:3" ht="16" x14ac:dyDescent="0.2">
      <c r="A157" s="14" t="s">
        <v>120</v>
      </c>
      <c r="B157" s="1" t="s">
        <v>143</v>
      </c>
      <c r="C157" s="16"/>
    </row>
    <row r="158" spans="1:3" x14ac:dyDescent="0.2">
      <c r="A158" s="7"/>
    </row>
    <row r="159" spans="1:3" ht="37.5" customHeight="1" x14ac:dyDescent="0.2">
      <c r="A159" s="180" t="s">
        <v>121</v>
      </c>
      <c r="B159" s="180"/>
      <c r="C159" s="180"/>
    </row>
    <row r="160" spans="1:3" x14ac:dyDescent="0.2">
      <c r="A160" s="7"/>
    </row>
    <row r="161" spans="1:3" ht="16" x14ac:dyDescent="0.2">
      <c r="A161" s="30" t="s">
        <v>13</v>
      </c>
      <c r="B161" s="12" t="s">
        <v>14</v>
      </c>
      <c r="C161" s="40"/>
    </row>
    <row r="162" spans="1:3" ht="48" x14ac:dyDescent="0.2">
      <c r="A162" s="17" t="s">
        <v>122</v>
      </c>
      <c r="B162" s="1" t="s">
        <v>143</v>
      </c>
      <c r="C162" s="15"/>
    </row>
    <row r="163" spans="1:3" ht="64" x14ac:dyDescent="0.2">
      <c r="A163" s="17" t="s">
        <v>123</v>
      </c>
      <c r="B163" s="1" t="s">
        <v>143</v>
      </c>
      <c r="C163" s="15"/>
    </row>
    <row r="164" spans="1:3" ht="32" x14ac:dyDescent="0.2">
      <c r="A164" s="27" t="s">
        <v>124</v>
      </c>
      <c r="B164" s="1" t="s">
        <v>143</v>
      </c>
      <c r="C164" s="15"/>
    </row>
    <row r="165" spans="1:3" ht="80" x14ac:dyDescent="0.2">
      <c r="A165" s="17" t="s">
        <v>125</v>
      </c>
      <c r="B165" s="1" t="s">
        <v>143</v>
      </c>
      <c r="C165" s="15"/>
    </row>
    <row r="166" spans="1:3" ht="48" x14ac:dyDescent="0.2">
      <c r="A166" s="17" t="s">
        <v>126</v>
      </c>
      <c r="B166" s="1" t="s">
        <v>143</v>
      </c>
      <c r="C166" s="15"/>
    </row>
    <row r="167" spans="1:3" ht="64" x14ac:dyDescent="0.2">
      <c r="A167" s="17" t="s">
        <v>127</v>
      </c>
      <c r="B167" s="1" t="s">
        <v>143</v>
      </c>
      <c r="C167" s="15"/>
    </row>
    <row r="168" spans="1:3" x14ac:dyDescent="0.2">
      <c r="A168" s="7"/>
    </row>
    <row r="169" spans="1:3" ht="36.75" customHeight="1" x14ac:dyDescent="0.2">
      <c r="A169" s="180" t="s">
        <v>128</v>
      </c>
      <c r="B169" s="180"/>
      <c r="C169" s="180"/>
    </row>
    <row r="170" spans="1:3" x14ac:dyDescent="0.2">
      <c r="A170" s="7"/>
    </row>
    <row r="171" spans="1:3" ht="16" x14ac:dyDescent="0.2">
      <c r="A171" s="39" t="s">
        <v>13</v>
      </c>
      <c r="B171" s="12" t="s">
        <v>14</v>
      </c>
      <c r="C171" s="40"/>
    </row>
    <row r="172" spans="1:3" ht="32" x14ac:dyDescent="0.2">
      <c r="A172" s="17" t="s">
        <v>129</v>
      </c>
      <c r="B172" s="1" t="s">
        <v>268</v>
      </c>
      <c r="C172" s="16"/>
    </row>
    <row r="173" spans="1:3" ht="16" x14ac:dyDescent="0.2">
      <c r="A173" s="17" t="s">
        <v>130</v>
      </c>
      <c r="B173" s="1" t="s">
        <v>143</v>
      </c>
      <c r="C173" s="16"/>
    </row>
    <row r="174" spans="1:3" ht="32" x14ac:dyDescent="0.2">
      <c r="A174" s="17" t="s">
        <v>131</v>
      </c>
      <c r="B174" s="1" t="s">
        <v>143</v>
      </c>
      <c r="C174" s="16"/>
    </row>
    <row r="175" spans="1:3" ht="32" x14ac:dyDescent="0.2">
      <c r="A175" s="17" t="s">
        <v>132</v>
      </c>
      <c r="B175" s="1" t="s">
        <v>268</v>
      </c>
      <c r="C175" s="16"/>
    </row>
    <row r="176" spans="1:3" ht="32" x14ac:dyDescent="0.2">
      <c r="A176" s="17" t="s">
        <v>133</v>
      </c>
      <c r="B176" s="1" t="s">
        <v>268</v>
      </c>
      <c r="C176" s="16"/>
    </row>
    <row r="177" spans="1:3" ht="32" x14ac:dyDescent="0.2">
      <c r="A177" s="17" t="s">
        <v>134</v>
      </c>
      <c r="B177" s="1" t="s">
        <v>143</v>
      </c>
      <c r="C177" s="16"/>
    </row>
    <row r="179" spans="1:3" ht="20" x14ac:dyDescent="0.2">
      <c r="A179" s="194" t="s">
        <v>156</v>
      </c>
      <c r="B179" s="195"/>
      <c r="C179" s="196"/>
    </row>
    <row r="181" spans="1:3" ht="20.25" customHeight="1" x14ac:dyDescent="0.2">
      <c r="A181" s="197" t="s">
        <v>157</v>
      </c>
      <c r="B181" s="197"/>
      <c r="C181" s="197"/>
    </row>
    <row r="183" spans="1:3" x14ac:dyDescent="0.2">
      <c r="A183" s="91" t="s">
        <v>13</v>
      </c>
      <c r="B183" s="92" t="s">
        <v>14</v>
      </c>
      <c r="C183" s="15"/>
    </row>
    <row r="184" spans="1:3" ht="64" x14ac:dyDescent="0.2">
      <c r="A184" s="14" t="s">
        <v>158</v>
      </c>
      <c r="B184" s="1" t="s">
        <v>143</v>
      </c>
      <c r="C184" s="15"/>
    </row>
    <row r="185" spans="1:3" ht="48" x14ac:dyDescent="0.2">
      <c r="A185" s="14" t="s">
        <v>159</v>
      </c>
      <c r="B185" s="1" t="s">
        <v>143</v>
      </c>
      <c r="C185" s="15"/>
    </row>
    <row r="186" spans="1:3" ht="32" x14ac:dyDescent="0.2">
      <c r="A186" s="14" t="s">
        <v>160</v>
      </c>
      <c r="B186" s="1" t="s">
        <v>143</v>
      </c>
      <c r="C186" s="15"/>
    </row>
    <row r="187" spans="1:3" ht="32" x14ac:dyDescent="0.2">
      <c r="A187" s="14" t="s">
        <v>161</v>
      </c>
      <c r="B187" s="1" t="s">
        <v>143</v>
      </c>
      <c r="C187" s="15"/>
    </row>
    <row r="188" spans="1:3" ht="64" x14ac:dyDescent="0.2">
      <c r="A188" s="14" t="s">
        <v>162</v>
      </c>
      <c r="B188" s="1" t="s">
        <v>268</v>
      </c>
      <c r="C188" s="15"/>
    </row>
    <row r="189" spans="1:3" ht="16" x14ac:dyDescent="0.2">
      <c r="A189" s="14" t="s">
        <v>163</v>
      </c>
      <c r="B189" s="1" t="s">
        <v>143</v>
      </c>
      <c r="C189" s="15"/>
    </row>
    <row r="190" spans="1:3" ht="32" x14ac:dyDescent="0.2">
      <c r="A190" s="14" t="s">
        <v>164</v>
      </c>
      <c r="B190" s="1" t="s">
        <v>268</v>
      </c>
      <c r="C190" s="15"/>
    </row>
    <row r="191" spans="1:3" ht="80" x14ac:dyDescent="0.2">
      <c r="A191" s="14" t="s">
        <v>165</v>
      </c>
      <c r="B191" s="1" t="s">
        <v>268</v>
      </c>
      <c r="C191" s="15"/>
    </row>
    <row r="192" spans="1:3" ht="64" x14ac:dyDescent="0.2">
      <c r="A192" s="14" t="s">
        <v>166</v>
      </c>
      <c r="B192" s="1" t="s">
        <v>143</v>
      </c>
      <c r="C192" s="15"/>
    </row>
    <row r="195" spans="1:3" x14ac:dyDescent="0.2">
      <c r="A195" s="198" t="s">
        <v>167</v>
      </c>
      <c r="B195" s="198"/>
      <c r="C195" s="198"/>
    </row>
    <row r="197" spans="1:3" x14ac:dyDescent="0.2">
      <c r="A197" s="91" t="s">
        <v>13</v>
      </c>
      <c r="B197" s="92" t="s">
        <v>14</v>
      </c>
      <c r="C197" s="15"/>
    </row>
    <row r="198" spans="1:3" ht="64" x14ac:dyDescent="0.2">
      <c r="A198" s="17" t="s">
        <v>168</v>
      </c>
      <c r="B198" s="1" t="s">
        <v>143</v>
      </c>
      <c r="C198" s="15"/>
    </row>
    <row r="199" spans="1:3" ht="80" x14ac:dyDescent="0.2">
      <c r="A199" s="17" t="s">
        <v>169</v>
      </c>
      <c r="B199" s="1" t="s">
        <v>143</v>
      </c>
      <c r="C199" s="15"/>
    </row>
    <row r="200" spans="1:3" ht="48" x14ac:dyDescent="0.2">
      <c r="A200" s="17" t="s">
        <v>170</v>
      </c>
      <c r="B200" s="1" t="s">
        <v>268</v>
      </c>
      <c r="C200" s="15"/>
    </row>
    <row r="201" spans="1:3" ht="64" x14ac:dyDescent="0.2">
      <c r="A201" s="17" t="s">
        <v>171</v>
      </c>
      <c r="B201" s="1" t="s">
        <v>268</v>
      </c>
      <c r="C201" s="15"/>
    </row>
    <row r="202" spans="1:3" ht="64" x14ac:dyDescent="0.2">
      <c r="A202" s="17" t="s">
        <v>172</v>
      </c>
      <c r="B202" s="1" t="s">
        <v>143</v>
      </c>
      <c r="C202" s="15"/>
    </row>
    <row r="203" spans="1:3" ht="32" x14ac:dyDescent="0.2">
      <c r="A203" s="17" t="s">
        <v>173</v>
      </c>
      <c r="B203" s="1" t="s">
        <v>143</v>
      </c>
      <c r="C203" s="15"/>
    </row>
    <row r="204" spans="1:3" ht="32" x14ac:dyDescent="0.2">
      <c r="A204" s="17" t="s">
        <v>174</v>
      </c>
      <c r="B204" s="1" t="s">
        <v>143</v>
      </c>
      <c r="C204" s="15"/>
    </row>
    <row r="205" spans="1:3" ht="48" x14ac:dyDescent="0.2">
      <c r="A205" s="17" t="s">
        <v>175</v>
      </c>
      <c r="B205" s="1" t="s">
        <v>268</v>
      </c>
      <c r="C205" s="15"/>
    </row>
    <row r="206" spans="1:3" ht="112" x14ac:dyDescent="0.2">
      <c r="A206" s="17" t="s">
        <v>176</v>
      </c>
      <c r="B206" s="1" t="s">
        <v>143</v>
      </c>
      <c r="C206" s="15"/>
    </row>
    <row r="208" spans="1:3" x14ac:dyDescent="0.2">
      <c r="A208" s="199" t="s">
        <v>177</v>
      </c>
      <c r="B208" s="199"/>
      <c r="C208" s="199"/>
    </row>
    <row r="210" spans="1:3" x14ac:dyDescent="0.2">
      <c r="A210" s="91" t="s">
        <v>13</v>
      </c>
      <c r="B210" s="93" t="s">
        <v>14</v>
      </c>
      <c r="C210" s="15"/>
    </row>
    <row r="211" spans="1:3" ht="16" x14ac:dyDescent="0.2">
      <c r="A211" s="17" t="s">
        <v>178</v>
      </c>
      <c r="B211" s="1" t="s">
        <v>143</v>
      </c>
      <c r="C211" s="15"/>
    </row>
    <row r="212" spans="1:3" ht="48" x14ac:dyDescent="0.2">
      <c r="A212" s="17" t="s">
        <v>179</v>
      </c>
      <c r="B212" s="1" t="s">
        <v>143</v>
      </c>
      <c r="C212" s="15"/>
    </row>
    <row r="213" spans="1:3" ht="32" x14ac:dyDescent="0.2">
      <c r="A213" s="17" t="s">
        <v>180</v>
      </c>
      <c r="B213" s="1" t="s">
        <v>143</v>
      </c>
      <c r="C213" s="15"/>
    </row>
    <row r="214" spans="1:3" ht="48" x14ac:dyDescent="0.2">
      <c r="A214" s="17" t="s">
        <v>181</v>
      </c>
      <c r="B214" s="1" t="s">
        <v>143</v>
      </c>
      <c r="C214" s="15"/>
    </row>
    <row r="215" spans="1:3" ht="96" x14ac:dyDescent="0.2">
      <c r="A215" s="17" t="s">
        <v>182</v>
      </c>
      <c r="B215" s="1" t="s">
        <v>143</v>
      </c>
      <c r="C215" s="15"/>
    </row>
    <row r="216" spans="1:3" ht="96" x14ac:dyDescent="0.2">
      <c r="A216" s="17" t="s">
        <v>183</v>
      </c>
      <c r="B216" s="1" t="s">
        <v>268</v>
      </c>
      <c r="C216" s="15"/>
    </row>
    <row r="217" spans="1:3" ht="64" x14ac:dyDescent="0.2">
      <c r="A217" s="17" t="s">
        <v>184</v>
      </c>
      <c r="B217" s="1" t="s">
        <v>268</v>
      </c>
      <c r="C217" s="15"/>
    </row>
    <row r="218" spans="1:3" ht="32" x14ac:dyDescent="0.2">
      <c r="A218" s="17" t="s">
        <v>185</v>
      </c>
      <c r="B218" s="1" t="s">
        <v>143</v>
      </c>
      <c r="C218" s="15"/>
    </row>
    <row r="219" spans="1:3" ht="32" x14ac:dyDescent="0.2">
      <c r="A219" s="17" t="s">
        <v>186</v>
      </c>
      <c r="B219" s="1" t="s">
        <v>143</v>
      </c>
      <c r="C219" s="15"/>
    </row>
    <row r="220" spans="1:3" ht="32" x14ac:dyDescent="0.2">
      <c r="A220" s="17" t="s">
        <v>187</v>
      </c>
      <c r="B220" s="1" t="s">
        <v>143</v>
      </c>
      <c r="C220" s="15"/>
    </row>
    <row r="221" spans="1:3" ht="48" x14ac:dyDescent="0.2">
      <c r="A221" s="17" t="s">
        <v>188</v>
      </c>
      <c r="B221" s="1" t="s">
        <v>143</v>
      </c>
      <c r="C221" s="15"/>
    </row>
    <row r="222" spans="1:3" ht="32" x14ac:dyDescent="0.2">
      <c r="A222" s="94" t="s">
        <v>189</v>
      </c>
      <c r="B222" s="1" t="s">
        <v>143</v>
      </c>
      <c r="C222" s="95"/>
    </row>
    <row r="223" spans="1:3" ht="80" x14ac:dyDescent="0.2">
      <c r="A223" s="14" t="s">
        <v>190</v>
      </c>
      <c r="B223" s="1" t="s">
        <v>268</v>
      </c>
      <c r="C223" s="15"/>
    </row>
    <row r="224" spans="1:3" x14ac:dyDescent="0.2">
      <c r="A224" s="6"/>
      <c r="B224" s="6"/>
      <c r="C224" s="6"/>
    </row>
    <row r="225" spans="1:3" ht="29.25" customHeight="1" x14ac:dyDescent="0.2">
      <c r="A225" s="200" t="s">
        <v>191</v>
      </c>
      <c r="B225" s="200"/>
      <c r="C225" s="200"/>
    </row>
    <row r="226" spans="1:3" x14ac:dyDescent="0.2">
      <c r="A226" s="6"/>
      <c r="B226" s="6"/>
      <c r="C226" s="6"/>
    </row>
    <row r="227" spans="1:3" x14ac:dyDescent="0.2">
      <c r="A227" s="91" t="s">
        <v>13</v>
      </c>
      <c r="B227" s="92" t="s">
        <v>14</v>
      </c>
      <c r="C227" s="15"/>
    </row>
    <row r="228" spans="1:3" x14ac:dyDescent="0.2">
      <c r="A228" s="96" t="s">
        <v>192</v>
      </c>
      <c r="B228" s="1" t="s">
        <v>143</v>
      </c>
      <c r="C228" s="15"/>
    </row>
    <row r="229" spans="1:3" x14ac:dyDescent="0.2">
      <c r="A229" s="96" t="s">
        <v>193</v>
      </c>
      <c r="B229" s="1" t="s">
        <v>143</v>
      </c>
      <c r="C229" s="15"/>
    </row>
    <row r="230" spans="1:3" ht="32" x14ac:dyDescent="0.2">
      <c r="A230" s="17" t="s">
        <v>194</v>
      </c>
      <c r="B230" s="1" t="s">
        <v>143</v>
      </c>
      <c r="C230" s="15"/>
    </row>
    <row r="231" spans="1:3" ht="32" x14ac:dyDescent="0.2">
      <c r="A231" s="17" t="s">
        <v>195</v>
      </c>
      <c r="B231" s="1" t="s">
        <v>143</v>
      </c>
      <c r="C231" s="15"/>
    </row>
    <row r="232" spans="1:3" ht="48" x14ac:dyDescent="0.2">
      <c r="A232" s="17" t="s">
        <v>196</v>
      </c>
      <c r="B232" s="1" t="s">
        <v>268</v>
      </c>
      <c r="C232" s="15"/>
    </row>
    <row r="233" spans="1:3" ht="32" x14ac:dyDescent="0.2">
      <c r="A233" s="94" t="s">
        <v>197</v>
      </c>
      <c r="B233" s="1" t="s">
        <v>143</v>
      </c>
      <c r="C233" s="95"/>
    </row>
    <row r="234" spans="1:3" x14ac:dyDescent="0.2">
      <c r="A234" s="97"/>
      <c r="B234" s="97"/>
      <c r="C234" s="97"/>
    </row>
    <row r="235" spans="1:3" ht="33" customHeight="1" x14ac:dyDescent="0.2">
      <c r="A235" s="200" t="s">
        <v>198</v>
      </c>
      <c r="B235" s="200"/>
      <c r="C235" s="200"/>
    </row>
    <row r="236" spans="1:3" x14ac:dyDescent="0.2">
      <c r="A236" s="6"/>
      <c r="B236" s="6"/>
      <c r="C236" s="6"/>
    </row>
    <row r="237" spans="1:3" x14ac:dyDescent="0.2">
      <c r="A237" s="91" t="s">
        <v>13</v>
      </c>
      <c r="B237" s="92" t="s">
        <v>199</v>
      </c>
      <c r="C237" s="15"/>
    </row>
    <row r="238" spans="1:3" ht="32" x14ac:dyDescent="0.2">
      <c r="A238" s="14" t="s">
        <v>200</v>
      </c>
      <c r="B238" s="1" t="s">
        <v>143</v>
      </c>
      <c r="C238" s="15"/>
    </row>
    <row r="239" spans="1:3" x14ac:dyDescent="0.2">
      <c r="A239" s="98" t="s">
        <v>201</v>
      </c>
      <c r="B239" s="1" t="s">
        <v>268</v>
      </c>
      <c r="C239" s="15"/>
    </row>
    <row r="240" spans="1:3" x14ac:dyDescent="0.2">
      <c r="A240" s="98" t="s">
        <v>202</v>
      </c>
      <c r="B240" s="1" t="s">
        <v>143</v>
      </c>
      <c r="C240" s="15"/>
    </row>
    <row r="241" spans="1:3" ht="16" x14ac:dyDescent="0.2">
      <c r="A241" s="14" t="s">
        <v>203</v>
      </c>
      <c r="B241" s="1" t="s">
        <v>143</v>
      </c>
      <c r="C241" s="15"/>
    </row>
    <row r="242" spans="1:3" ht="32" x14ac:dyDescent="0.2">
      <c r="A242" s="17" t="s">
        <v>204</v>
      </c>
      <c r="B242" s="1" t="s">
        <v>268</v>
      </c>
      <c r="C242" s="15"/>
    </row>
    <row r="243" spans="1:3" ht="48" x14ac:dyDescent="0.2">
      <c r="A243" s="14" t="s">
        <v>205</v>
      </c>
      <c r="B243" s="1" t="s">
        <v>268</v>
      </c>
      <c r="C243" s="15"/>
    </row>
    <row r="244" spans="1:3" ht="32" x14ac:dyDescent="0.2">
      <c r="A244" s="14" t="s">
        <v>206</v>
      </c>
      <c r="B244" s="1" t="s">
        <v>143</v>
      </c>
      <c r="C244" s="15"/>
    </row>
    <row r="245" spans="1:3" ht="32" x14ac:dyDescent="0.2">
      <c r="A245" s="99" t="s">
        <v>207</v>
      </c>
      <c r="B245" s="1" t="s">
        <v>143</v>
      </c>
      <c r="C245" s="95"/>
    </row>
    <row r="246" spans="1:3" x14ac:dyDescent="0.2">
      <c r="A246" s="97"/>
      <c r="B246" s="97"/>
      <c r="C246" s="97"/>
    </row>
    <row r="247" spans="1:3" ht="44.25" customHeight="1" x14ac:dyDescent="0.2">
      <c r="A247" s="200" t="s">
        <v>208</v>
      </c>
      <c r="B247" s="200"/>
      <c r="C247" s="200"/>
    </row>
    <row r="249" spans="1:3" x14ac:dyDescent="0.2">
      <c r="A249" s="100" t="s">
        <v>13</v>
      </c>
      <c r="B249" s="101" t="s">
        <v>14</v>
      </c>
      <c r="C249" s="15"/>
    </row>
    <row r="250" spans="1:3" ht="64" x14ac:dyDescent="0.2">
      <c r="A250" s="14" t="s">
        <v>209</v>
      </c>
      <c r="B250" s="1" t="s">
        <v>268</v>
      </c>
      <c r="C250" s="15"/>
    </row>
    <row r="251" spans="1:3" ht="32" x14ac:dyDescent="0.2">
      <c r="A251" s="14" t="s">
        <v>210</v>
      </c>
      <c r="B251" s="1" t="s">
        <v>143</v>
      </c>
      <c r="C251" s="15"/>
    </row>
    <row r="252" spans="1:3" ht="48" x14ac:dyDescent="0.2">
      <c r="A252" s="14" t="s">
        <v>211</v>
      </c>
      <c r="B252" s="1" t="s">
        <v>143</v>
      </c>
      <c r="C252" s="15"/>
    </row>
    <row r="253" spans="1:3" ht="48" x14ac:dyDescent="0.2">
      <c r="A253" s="14" t="s">
        <v>212</v>
      </c>
      <c r="B253" s="1" t="s">
        <v>268</v>
      </c>
      <c r="C253" s="15"/>
    </row>
    <row r="254" spans="1:3" ht="32" x14ac:dyDescent="0.2">
      <c r="A254" s="14" t="s">
        <v>213</v>
      </c>
      <c r="B254" s="1" t="s">
        <v>143</v>
      </c>
      <c r="C254" s="15"/>
    </row>
    <row r="255" spans="1:3" ht="32" x14ac:dyDescent="0.2">
      <c r="A255" s="14" t="s">
        <v>214</v>
      </c>
      <c r="B255" s="1" t="s">
        <v>268</v>
      </c>
      <c r="C255" s="15"/>
    </row>
    <row r="256" spans="1:3" ht="64" x14ac:dyDescent="0.2">
      <c r="A256" s="14" t="s">
        <v>215</v>
      </c>
      <c r="B256" s="1" t="s">
        <v>268</v>
      </c>
      <c r="C256" s="15"/>
    </row>
    <row r="257" spans="1:3" ht="16" x14ac:dyDescent="0.2">
      <c r="A257" s="17" t="s">
        <v>216</v>
      </c>
      <c r="B257" s="1" t="s">
        <v>143</v>
      </c>
      <c r="C257" s="15"/>
    </row>
    <row r="258" spans="1:3" ht="32" x14ac:dyDescent="0.2">
      <c r="A258" s="17" t="s">
        <v>217</v>
      </c>
      <c r="B258" s="1" t="s">
        <v>143</v>
      </c>
      <c r="C258" s="15"/>
    </row>
    <row r="259" spans="1:3" x14ac:dyDescent="0.2">
      <c r="A259" s="6"/>
      <c r="B259" s="102"/>
      <c r="C259" s="6"/>
    </row>
    <row r="260" spans="1:3" ht="32.25" customHeight="1" x14ac:dyDescent="0.2">
      <c r="A260" s="200" t="s">
        <v>218</v>
      </c>
      <c r="B260" s="200"/>
      <c r="C260" s="200"/>
    </row>
    <row r="262" spans="1:3" x14ac:dyDescent="0.2">
      <c r="A262" s="91" t="s">
        <v>13</v>
      </c>
      <c r="B262" s="93" t="s">
        <v>14</v>
      </c>
      <c r="C262" s="15"/>
    </row>
    <row r="263" spans="1:3" ht="32" x14ac:dyDescent="0.2">
      <c r="A263" s="17" t="s">
        <v>219</v>
      </c>
      <c r="B263" s="1" t="s">
        <v>143</v>
      </c>
      <c r="C263" s="15"/>
    </row>
    <row r="264" spans="1:3" ht="48" x14ac:dyDescent="0.2">
      <c r="A264" s="14" t="s">
        <v>220</v>
      </c>
      <c r="B264" s="1" t="s">
        <v>268</v>
      </c>
      <c r="C264" s="15"/>
    </row>
    <row r="265" spans="1:3" ht="48" x14ac:dyDescent="0.2">
      <c r="A265" s="14" t="s">
        <v>221</v>
      </c>
      <c r="B265" s="1" t="s">
        <v>143</v>
      </c>
      <c r="C265" s="15"/>
    </row>
    <row r="266" spans="1:3" ht="32" x14ac:dyDescent="0.2">
      <c r="A266" s="14" t="s">
        <v>222</v>
      </c>
      <c r="B266" s="1" t="s">
        <v>268</v>
      </c>
      <c r="C266" s="15"/>
    </row>
    <row r="267" spans="1:3" ht="69.75" customHeight="1" x14ac:dyDescent="0.2">
      <c r="A267" s="14" t="s">
        <v>223</v>
      </c>
      <c r="B267" s="1" t="s">
        <v>143</v>
      </c>
      <c r="C267" s="15"/>
    </row>
    <row r="268" spans="1:3" hidden="1" x14ac:dyDescent="0.2">
      <c r="A268" s="6"/>
      <c r="B268" s="6"/>
      <c r="C268" s="6"/>
    </row>
    <row r="269" spans="1:3" ht="48" customHeight="1" x14ac:dyDescent="0.2">
      <c r="A269" s="217" t="s">
        <v>224</v>
      </c>
      <c r="B269" s="217"/>
      <c r="C269" s="217"/>
    </row>
    <row r="270" spans="1:3" x14ac:dyDescent="0.2">
      <c r="A270" s="6"/>
      <c r="B270" s="6"/>
      <c r="C270" s="6"/>
    </row>
    <row r="271" spans="1:3" x14ac:dyDescent="0.2">
      <c r="A271" s="91" t="s">
        <v>13</v>
      </c>
      <c r="B271" s="92" t="s">
        <v>14</v>
      </c>
      <c r="C271" s="15"/>
    </row>
    <row r="272" spans="1:3" ht="32" x14ac:dyDescent="0.2">
      <c r="A272" s="14" t="s">
        <v>225</v>
      </c>
      <c r="B272" s="1" t="s">
        <v>143</v>
      </c>
      <c r="C272" s="15"/>
    </row>
    <row r="273" spans="1:3" ht="80" x14ac:dyDescent="0.2">
      <c r="A273" s="14" t="s">
        <v>226</v>
      </c>
      <c r="B273" s="1" t="s">
        <v>143</v>
      </c>
      <c r="C273" s="15"/>
    </row>
    <row r="274" spans="1:3" ht="32" x14ac:dyDescent="0.2">
      <c r="A274" s="17" t="s">
        <v>227</v>
      </c>
      <c r="B274" s="1" t="s">
        <v>143</v>
      </c>
      <c r="C274" s="15"/>
    </row>
    <row r="275" spans="1:3" ht="64" x14ac:dyDescent="0.2">
      <c r="A275" s="17" t="s">
        <v>228</v>
      </c>
      <c r="B275" s="1" t="s">
        <v>143</v>
      </c>
      <c r="C275" s="15"/>
    </row>
    <row r="276" spans="1:3" ht="32" x14ac:dyDescent="0.2">
      <c r="A276" s="99" t="s">
        <v>229</v>
      </c>
      <c r="B276" s="1" t="s">
        <v>143</v>
      </c>
      <c r="C276" s="95"/>
    </row>
    <row r="277" spans="1:3" x14ac:dyDescent="0.2">
      <c r="A277" s="97"/>
      <c r="B277" s="97"/>
      <c r="C277" s="97"/>
    </row>
    <row r="278" spans="1:3" ht="33.75" customHeight="1" x14ac:dyDescent="0.2">
      <c r="A278" s="216" t="s">
        <v>230</v>
      </c>
      <c r="B278" s="216"/>
      <c r="C278" s="216"/>
    </row>
    <row r="280" spans="1:3" x14ac:dyDescent="0.2">
      <c r="A280" s="91" t="s">
        <v>13</v>
      </c>
      <c r="B280" s="92" t="s">
        <v>14</v>
      </c>
      <c r="C280" s="15"/>
    </row>
    <row r="281" spans="1:3" ht="32" x14ac:dyDescent="0.2">
      <c r="A281" s="17" t="s">
        <v>231</v>
      </c>
      <c r="B281" s="1" t="s">
        <v>268</v>
      </c>
      <c r="C281" s="15"/>
    </row>
    <row r="282" spans="1:3" ht="32" x14ac:dyDescent="0.2">
      <c r="A282" s="17" t="s">
        <v>232</v>
      </c>
      <c r="B282" s="1" t="s">
        <v>143</v>
      </c>
      <c r="C282" s="15"/>
    </row>
    <row r="283" spans="1:3" ht="32" x14ac:dyDescent="0.2">
      <c r="A283" s="17" t="s">
        <v>233</v>
      </c>
      <c r="B283" s="1" t="s">
        <v>143</v>
      </c>
      <c r="C283" s="15"/>
    </row>
    <row r="284" spans="1:3" ht="48" x14ac:dyDescent="0.2">
      <c r="A284" s="17" t="s">
        <v>234</v>
      </c>
      <c r="B284" s="1" t="s">
        <v>268</v>
      </c>
      <c r="C284" s="15"/>
    </row>
    <row r="285" spans="1:3" ht="32" x14ac:dyDescent="0.2">
      <c r="A285" s="17" t="s">
        <v>235</v>
      </c>
      <c r="B285" s="1" t="s">
        <v>143</v>
      </c>
      <c r="C285" s="15"/>
    </row>
    <row r="286" spans="1:3" ht="32" x14ac:dyDescent="0.2">
      <c r="A286" s="17" t="s">
        <v>236</v>
      </c>
      <c r="B286" s="1" t="s">
        <v>143</v>
      </c>
      <c r="C286" s="15"/>
    </row>
    <row r="287" spans="1:3" ht="32" x14ac:dyDescent="0.2">
      <c r="A287" s="103" t="s">
        <v>237</v>
      </c>
      <c r="B287" s="1" t="s">
        <v>143</v>
      </c>
      <c r="C287" s="15"/>
    </row>
    <row r="289" spans="1:3" x14ac:dyDescent="0.2">
      <c r="A289" s="201" t="s">
        <v>3</v>
      </c>
      <c r="B289" s="202"/>
      <c r="C289" s="203"/>
    </row>
    <row r="290" spans="1:3" x14ac:dyDescent="0.2">
      <c r="A290" s="204"/>
      <c r="B290" s="205"/>
      <c r="C290" s="206"/>
    </row>
    <row r="292" spans="1:3" ht="29.25" customHeight="1" x14ac:dyDescent="0.2">
      <c r="A292" s="200" t="s">
        <v>238</v>
      </c>
      <c r="B292" s="200"/>
      <c r="C292" s="200"/>
    </row>
    <row r="294" spans="1:3" x14ac:dyDescent="0.2">
      <c r="A294" s="91" t="s">
        <v>13</v>
      </c>
      <c r="B294" s="93" t="s">
        <v>14</v>
      </c>
      <c r="C294" s="15"/>
    </row>
    <row r="295" spans="1:3" ht="48" x14ac:dyDescent="0.2">
      <c r="A295" s="14" t="s">
        <v>239</v>
      </c>
      <c r="B295" s="1" t="s">
        <v>143</v>
      </c>
      <c r="C295" s="15"/>
    </row>
    <row r="296" spans="1:3" ht="16" x14ac:dyDescent="0.2">
      <c r="A296" s="14" t="s">
        <v>240</v>
      </c>
      <c r="B296" s="1" t="s">
        <v>268</v>
      </c>
      <c r="C296" s="15"/>
    </row>
    <row r="297" spans="1:3" ht="48" x14ac:dyDescent="0.2">
      <c r="A297" s="14" t="s">
        <v>241</v>
      </c>
      <c r="B297" s="1" t="s">
        <v>268</v>
      </c>
      <c r="C297" s="15"/>
    </row>
    <row r="298" spans="1:3" ht="32" x14ac:dyDescent="0.2">
      <c r="A298" s="17" t="s">
        <v>242</v>
      </c>
      <c r="B298" s="1" t="s">
        <v>143</v>
      </c>
      <c r="C298" s="15"/>
    </row>
    <row r="299" spans="1:3" ht="48" x14ac:dyDescent="0.2">
      <c r="A299" s="14" t="s">
        <v>243</v>
      </c>
      <c r="B299" s="1" t="s">
        <v>143</v>
      </c>
      <c r="C299" s="15"/>
    </row>
    <row r="300" spans="1:3" x14ac:dyDescent="0.2">
      <c r="A300" s="6"/>
      <c r="B300" s="102"/>
      <c r="C300" s="6"/>
    </row>
    <row r="301" spans="1:3" x14ac:dyDescent="0.2">
      <c r="A301" s="207" t="s">
        <v>154</v>
      </c>
      <c r="B301" s="208"/>
      <c r="C301" s="209"/>
    </row>
    <row r="302" spans="1:3" x14ac:dyDescent="0.2">
      <c r="A302" s="210"/>
      <c r="B302" s="211"/>
      <c r="C302" s="212"/>
    </row>
    <row r="303" spans="1:3" x14ac:dyDescent="0.2">
      <c r="A303" s="213"/>
      <c r="B303" s="214"/>
      <c r="C303" s="215"/>
    </row>
    <row r="305" spans="1:3" ht="50.25" customHeight="1" x14ac:dyDescent="0.2">
      <c r="A305" s="216" t="s">
        <v>244</v>
      </c>
      <c r="B305" s="216"/>
      <c r="C305" s="216"/>
    </row>
    <row r="307" spans="1:3" x14ac:dyDescent="0.2">
      <c r="A307" s="91" t="s">
        <v>13</v>
      </c>
      <c r="B307" s="93" t="s">
        <v>14</v>
      </c>
      <c r="C307" s="15"/>
    </row>
    <row r="308" spans="1:3" ht="32" x14ac:dyDescent="0.2">
      <c r="A308" s="17" t="s">
        <v>245</v>
      </c>
      <c r="B308" s="1" t="s">
        <v>268</v>
      </c>
      <c r="C308" s="15"/>
    </row>
    <row r="309" spans="1:3" ht="16" x14ac:dyDescent="0.2">
      <c r="A309" s="17" t="s">
        <v>246</v>
      </c>
      <c r="B309" s="1" t="s">
        <v>143</v>
      </c>
      <c r="C309" s="15"/>
    </row>
    <row r="310" spans="1:3" ht="32" x14ac:dyDescent="0.2">
      <c r="A310" s="17" t="s">
        <v>247</v>
      </c>
      <c r="B310" s="1" t="s">
        <v>143</v>
      </c>
      <c r="C310" s="15"/>
    </row>
    <row r="311" spans="1:3" ht="48" x14ac:dyDescent="0.2">
      <c r="A311" s="14" t="s">
        <v>248</v>
      </c>
      <c r="B311" s="1" t="s">
        <v>143</v>
      </c>
      <c r="C311" s="15"/>
    </row>
    <row r="312" spans="1:3" ht="80" x14ac:dyDescent="0.2">
      <c r="A312" s="14" t="s">
        <v>249</v>
      </c>
      <c r="B312" s="1" t="s">
        <v>268</v>
      </c>
      <c r="C312" s="15"/>
    </row>
    <row r="313" spans="1:3" ht="32" x14ac:dyDescent="0.2">
      <c r="A313" s="17" t="s">
        <v>250</v>
      </c>
      <c r="B313" s="1" t="s">
        <v>268</v>
      </c>
      <c r="C313" s="15"/>
    </row>
    <row r="314" spans="1:3" ht="48" x14ac:dyDescent="0.2">
      <c r="A314" s="99" t="s">
        <v>251</v>
      </c>
      <c r="B314" s="1" t="s">
        <v>143</v>
      </c>
      <c r="C314" s="95"/>
    </row>
    <row r="315" spans="1:3" x14ac:dyDescent="0.2">
      <c r="A315" s="97"/>
      <c r="B315" s="97"/>
      <c r="C315" s="97"/>
    </row>
  </sheetData>
  <sheetProtection algorithmName="SHA-512" hashValue="NOabEPvkGK3l6iJIfevQklaKVzd8KkxBgw6pAmGqqFGHN0nNQpqyn3dga4xEMigsCeK22B6bN1lJ7zVxymEaeg==" saltValue="UXVNCjwy1bma4++VUmywvw==" spinCount="100000" sheet="1" objects="1" scenarios="1" selectLockedCells="1"/>
  <protectedRanges>
    <protectedRange algorithmName="SHA-512" hashValue="/yAJXfVJ7l0WLJgTVj4i9zWWw3f/iE56tcxjLfxCtq4j4NHqfiWZQVNQY0hUNVIdGvEWU/ZWIQYtA98SpBfMDA==" saltValue="6BXRbrqERsdvB/yNAPYMUA==" spinCount="100000" sqref="B15:B28 B33:B37 B42:B46 B51:B58 B67:B79 B87:B97 B107:B118 B125:B130 B137:B142 B149:B157 B162:B167 B172:B177 B184:B192 B198:B206 B211:B223 B228:B233 B238:B245 B250:B258 B263:B267 B272:B276 B281:B287 B295:B299 B308:B314" name="Results_1_1"/>
  </protectedRanges>
  <mergeCells count="33">
    <mergeCell ref="A289:C290"/>
    <mergeCell ref="A292:C292"/>
    <mergeCell ref="A301:C303"/>
    <mergeCell ref="A305:C305"/>
    <mergeCell ref="A235:C235"/>
    <mergeCell ref="A247:C247"/>
    <mergeCell ref="A260:C260"/>
    <mergeCell ref="A269:C269"/>
    <mergeCell ref="A278:C278"/>
    <mergeCell ref="A179:C179"/>
    <mergeCell ref="A181:C181"/>
    <mergeCell ref="A195:C195"/>
    <mergeCell ref="A208:C208"/>
    <mergeCell ref="A225:C225"/>
    <mergeCell ref="A169:C169"/>
    <mergeCell ref="A104:C104"/>
    <mergeCell ref="A122:C122"/>
    <mergeCell ref="A134:C134"/>
    <mergeCell ref="A144:C144"/>
    <mergeCell ref="A146:C146"/>
    <mergeCell ref="A159:C159"/>
    <mergeCell ref="A84:C84"/>
    <mergeCell ref="A1:C1"/>
    <mergeCell ref="A2:C2"/>
    <mergeCell ref="A9:C9"/>
    <mergeCell ref="A10:C10"/>
    <mergeCell ref="A12:C12"/>
    <mergeCell ref="A30:C30"/>
    <mergeCell ref="A39:C39"/>
    <mergeCell ref="A48:C48"/>
    <mergeCell ref="A60:C60"/>
    <mergeCell ref="A62:C62"/>
    <mergeCell ref="A64:C64"/>
  </mergeCells>
  <dataValidations count="1">
    <dataValidation type="list" showInputMessage="1" showErrorMessage="1" sqref="B15:B28 B33:B37 B42:B46 B51:B58 B67:B79 B87:B97 B107:B118 B125:B130 B137:B142 B149:B157 B162:B167 B172:B177 B184:B192 B198:B206 B211:B223 B228:B233 B238:B245 B250:B258 B263:B267 B272:B276 B281:B287 B295:B299 B308:B314" xr:uid="{00000000-0002-0000-0500-000000000000}">
      <formula1>"y,n"</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X315"/>
  <sheetViews>
    <sheetView zoomScaleNormal="100" workbookViewId="0">
      <selection activeCell="B27" sqref="B27"/>
    </sheetView>
  </sheetViews>
  <sheetFormatPr baseColWidth="10" defaultColWidth="9.1640625" defaultRowHeight="15" x14ac:dyDescent="0.2"/>
  <cols>
    <col min="1" max="1" width="35" style="3" bestFit="1" customWidth="1"/>
    <col min="2" max="2" width="21.5" style="3" customWidth="1"/>
    <col min="3" max="5" width="9.1640625" style="3"/>
    <col min="6" max="6" width="20.5" style="3" bestFit="1" customWidth="1"/>
    <col min="7" max="7" width="10.5" style="3" customWidth="1"/>
    <col min="8" max="8" width="9.1640625" style="3"/>
    <col min="9" max="10" width="12.83203125" style="3" customWidth="1"/>
    <col min="11" max="16384" width="9.1640625" style="3"/>
  </cols>
  <sheetData>
    <row r="1" spans="1:24" ht="25.5" customHeight="1" x14ac:dyDescent="0.25">
      <c r="A1" s="181" t="s">
        <v>7</v>
      </c>
      <c r="B1" s="181"/>
      <c r="C1" s="181"/>
    </row>
    <row r="2" spans="1:24" ht="15" customHeight="1" x14ac:dyDescent="0.2">
      <c r="A2" s="182" t="s">
        <v>8</v>
      </c>
      <c r="B2" s="182"/>
      <c r="C2" s="182"/>
    </row>
    <row r="3" spans="1:24" x14ac:dyDescent="0.2">
      <c r="A3" s="64"/>
      <c r="B3" s="64"/>
      <c r="C3" s="64"/>
    </row>
    <row r="4" spans="1:24" ht="16" x14ac:dyDescent="0.2">
      <c r="A4" s="54" t="s">
        <v>9</v>
      </c>
      <c r="B4" s="65">
        <v>43802</v>
      </c>
      <c r="C4" s="52"/>
      <c r="M4" s="42"/>
      <c r="O4" s="42"/>
      <c r="T4" s="42"/>
      <c r="U4" s="42"/>
    </row>
    <row r="5" spans="1:24" s="15" customFormat="1" ht="33" thickBot="1" x14ac:dyDescent="0.25">
      <c r="A5" s="55" t="s">
        <v>136</v>
      </c>
      <c r="B5" s="66">
        <v>43800</v>
      </c>
      <c r="C5" s="51"/>
      <c r="D5" s="46"/>
      <c r="E5" s="47"/>
      <c r="F5" s="67" t="s">
        <v>144</v>
      </c>
      <c r="G5" s="67" t="s">
        <v>145</v>
      </c>
      <c r="H5" s="59" t="s">
        <v>146</v>
      </c>
      <c r="I5" s="68" t="s">
        <v>147</v>
      </c>
      <c r="J5" s="47"/>
      <c r="K5" s="47"/>
      <c r="L5" s="46"/>
      <c r="M5" s="46"/>
      <c r="N5" s="47"/>
      <c r="O5" s="47"/>
      <c r="P5" s="49"/>
      <c r="Q5" s="49"/>
      <c r="R5" s="49"/>
      <c r="S5" s="47"/>
      <c r="T5" s="50"/>
      <c r="U5" s="44"/>
      <c r="V5" s="49"/>
      <c r="W5" s="49"/>
      <c r="X5" s="48"/>
    </row>
    <row r="6" spans="1:24" x14ac:dyDescent="0.2">
      <c r="A6" s="8" t="s">
        <v>137</v>
      </c>
      <c r="B6" s="69"/>
      <c r="C6" s="53"/>
      <c r="E6" s="43"/>
      <c r="F6" s="3">
        <v>1</v>
      </c>
      <c r="G6" s="4">
        <f>COUNTIF(B15:B28,"y")/COUNTA(B15:B28)</f>
        <v>1</v>
      </c>
      <c r="H6" s="3">
        <f>IF(G6&gt;=75%,3,IF(G6&gt;=50%,2,IF(G6&gt;0,1,0)))</f>
        <v>3</v>
      </c>
      <c r="I6" s="3" t="str">
        <f>IF(G6&gt;=75%,"Strong",IF(G6&gt;=50%,"Moderate",IF(G6&gt;0,"Weak","None")))</f>
        <v>Strong</v>
      </c>
      <c r="K6" s="43"/>
      <c r="L6" s="43"/>
      <c r="M6" s="43"/>
      <c r="P6" s="43"/>
      <c r="Q6" s="43"/>
      <c r="R6" s="43"/>
      <c r="T6" s="43"/>
      <c r="U6" s="43"/>
      <c r="V6" s="43"/>
      <c r="W6" s="43"/>
      <c r="X6" s="43"/>
    </row>
    <row r="7" spans="1:24" x14ac:dyDescent="0.2">
      <c r="A7" s="41" t="s">
        <v>138</v>
      </c>
      <c r="B7" s="70" t="s">
        <v>148</v>
      </c>
      <c r="C7" s="71"/>
      <c r="D7" s="44"/>
      <c r="E7" s="42"/>
      <c r="F7" s="3">
        <v>2</v>
      </c>
      <c r="G7" s="4">
        <f>COUNTIF(B33:B37,"y")/COUNTA(B33:B37)</f>
        <v>1</v>
      </c>
      <c r="H7" s="3">
        <f t="shared" ref="H7:H9" si="0">IF(G7&gt;=75%,3,IF(G7&gt;=50%,2,IF(G7&gt;0,1,0)))</f>
        <v>3</v>
      </c>
      <c r="I7" s="3" t="str">
        <f t="shared" ref="I7:I17" si="1">IF(G7&gt;=75%,"Strong",IF(G7&gt;=50%,"Moderate",IF(G7&gt;0,"Weak","None")))</f>
        <v>Strong</v>
      </c>
    </row>
    <row r="8" spans="1:24" ht="16" thickBot="1" x14ac:dyDescent="0.25">
      <c r="A8" s="56" t="s">
        <v>139</v>
      </c>
      <c r="B8" s="72" t="s">
        <v>149</v>
      </c>
      <c r="C8" s="45"/>
      <c r="F8" s="3">
        <v>3</v>
      </c>
      <c r="G8" s="4">
        <f>COUNTIF(B42:B46,"y")/COUNTA(B42:B46)</f>
        <v>1</v>
      </c>
      <c r="H8" s="3">
        <f t="shared" si="0"/>
        <v>3</v>
      </c>
      <c r="I8" s="3" t="str">
        <f t="shared" si="1"/>
        <v>Strong</v>
      </c>
    </row>
    <row r="9" spans="1:24" ht="21" customHeight="1" thickBot="1" x14ac:dyDescent="0.25">
      <c r="A9" s="183" t="s">
        <v>10</v>
      </c>
      <c r="B9" s="184"/>
      <c r="C9" s="185"/>
      <c r="F9" s="5">
        <v>4</v>
      </c>
      <c r="G9" s="73">
        <f>COUNTIF(B51:B58,"y")/COUNTA(B51:B58)</f>
        <v>1</v>
      </c>
      <c r="H9" s="5">
        <f t="shared" si="0"/>
        <v>3</v>
      </c>
      <c r="I9" s="5" t="str">
        <f t="shared" si="1"/>
        <v>Strong</v>
      </c>
    </row>
    <row r="10" spans="1:24" ht="24" thickBot="1" x14ac:dyDescent="0.3">
      <c r="A10" s="186" t="s">
        <v>11</v>
      </c>
      <c r="B10" s="187"/>
      <c r="C10" s="188"/>
      <c r="F10" s="74" t="s">
        <v>144</v>
      </c>
      <c r="G10" s="75" t="s">
        <v>4</v>
      </c>
      <c r="H10" s="76">
        <f>SUM(H6:H9)</f>
        <v>12</v>
      </c>
      <c r="J10" s="77"/>
      <c r="K10" s="77"/>
      <c r="L10" s="77" t="s">
        <v>150</v>
      </c>
    </row>
    <row r="11" spans="1:24" ht="33" thickBot="1" x14ac:dyDescent="0.25">
      <c r="A11" s="7"/>
      <c r="B11" s="9"/>
      <c r="C11" s="9"/>
      <c r="F11" s="78" t="s">
        <v>0</v>
      </c>
      <c r="J11" s="79" t="s">
        <v>5</v>
      </c>
      <c r="K11" s="80">
        <f>H10/12</f>
        <v>1</v>
      </c>
      <c r="L11" s="75" t="str">
        <f>IF(K11&gt;69%,"Strong",IF(K11&gt;49%,"Moderate",IF(K11&gt;0,"Weak","No Fidelity")))</f>
        <v>Strong</v>
      </c>
    </row>
    <row r="12" spans="1:24" ht="33" thickBot="1" x14ac:dyDescent="0.25">
      <c r="A12" s="180" t="s">
        <v>12</v>
      </c>
      <c r="B12" s="189"/>
      <c r="C12" s="189"/>
      <c r="F12" s="81" t="s">
        <v>151</v>
      </c>
      <c r="G12" s="67" t="s">
        <v>145</v>
      </c>
      <c r="H12" s="59" t="s">
        <v>146</v>
      </c>
      <c r="I12" s="68" t="s">
        <v>147</v>
      </c>
      <c r="J12" s="79" t="s">
        <v>6</v>
      </c>
      <c r="K12" s="82">
        <f>H40/84</f>
        <v>0.91666666666666663</v>
      </c>
      <c r="L12" s="75" t="str">
        <f t="shared" ref="L12:L13" si="2">IF(K12&gt;69%,"Strong",IF(K12&gt;49%,"Moderate",IF(K12&gt;0,"Weak","No Fidelity")))</f>
        <v>Strong</v>
      </c>
    </row>
    <row r="13" spans="1:24" ht="32" x14ac:dyDescent="0.2">
      <c r="A13" s="10"/>
      <c r="B13" s="9"/>
      <c r="C13" s="9"/>
      <c r="F13" s="3">
        <v>1</v>
      </c>
      <c r="G13" s="4">
        <f>COUNTIF(B67:B79,"y")/COUNTA(B67:B79)</f>
        <v>0.69230769230769229</v>
      </c>
      <c r="H13" s="3">
        <f>IF(G13&gt;=75%,3,IF(G13&gt;=50%,2,IF(G13&gt;0,1,0)))</f>
        <v>2</v>
      </c>
      <c r="I13" s="3" t="str">
        <f t="shared" si="1"/>
        <v>Moderate</v>
      </c>
      <c r="J13" s="79" t="s">
        <v>152</v>
      </c>
      <c r="K13" s="82">
        <f>(H10+H40)/96</f>
        <v>0.92708333333333337</v>
      </c>
      <c r="L13" s="75" t="str">
        <f t="shared" si="2"/>
        <v>Strong</v>
      </c>
    </row>
    <row r="14" spans="1:24" ht="17" x14ac:dyDescent="0.2">
      <c r="A14" s="11" t="s">
        <v>13</v>
      </c>
      <c r="B14" s="12" t="s">
        <v>14</v>
      </c>
      <c r="C14" s="13"/>
      <c r="F14" s="3">
        <v>2</v>
      </c>
      <c r="G14" s="4">
        <f>COUNTIF(B87:B97,"y")/COUNTA(B87:B97)</f>
        <v>0.63636363636363635</v>
      </c>
      <c r="H14" s="3">
        <f>IF(G14&gt;=75%,3,IF(G14&gt;=50%,2,IF(G14&gt;0,1,0)))</f>
        <v>2</v>
      </c>
      <c r="I14" s="3" t="str">
        <f t="shared" si="1"/>
        <v>Moderate</v>
      </c>
    </row>
    <row r="15" spans="1:24" ht="16" x14ac:dyDescent="0.2">
      <c r="A15" s="14" t="s">
        <v>15</v>
      </c>
      <c r="B15" s="1" t="s">
        <v>143</v>
      </c>
      <c r="C15" s="16"/>
      <c r="F15" s="3">
        <v>3</v>
      </c>
      <c r="G15" s="4">
        <f>COUNTIF(B107:B118,"y")/COUNTA(B107:B118)</f>
        <v>0.66666666666666663</v>
      </c>
      <c r="H15" s="3">
        <f>IF(G15&gt;=75%,3,IF(G15&gt;=50%,2,IF(G15&gt;0,1,0)))</f>
        <v>2</v>
      </c>
      <c r="I15" s="3" t="str">
        <f t="shared" si="1"/>
        <v>Moderate</v>
      </c>
    </row>
    <row r="16" spans="1:24" ht="32" x14ac:dyDescent="0.2">
      <c r="A16" s="14" t="s">
        <v>16</v>
      </c>
      <c r="B16" s="1" t="s">
        <v>143</v>
      </c>
      <c r="C16" s="16"/>
      <c r="F16" s="3">
        <v>4</v>
      </c>
      <c r="G16" s="4">
        <f>COUNTIF(B125:B130,"y")/COUNTA(B125:B130)</f>
        <v>0.66666666666666663</v>
      </c>
      <c r="H16" s="3">
        <f>IF(G16&gt;=75%,3,IF(G16&gt;=50%,2,IF(G16&gt;0,1,0)))</f>
        <v>2</v>
      </c>
      <c r="I16" s="3" t="str">
        <f t="shared" si="1"/>
        <v>Moderate</v>
      </c>
    </row>
    <row r="17" spans="1:9" ht="32" x14ac:dyDescent="0.2">
      <c r="A17" s="14" t="s">
        <v>17</v>
      </c>
      <c r="B17" s="1" t="s">
        <v>143</v>
      </c>
      <c r="C17" s="16"/>
      <c r="F17" s="5">
        <v>5</v>
      </c>
      <c r="G17" s="73">
        <f>COUNTIF(B137:B142,"y")/COUNTA(B137:B142)</f>
        <v>1</v>
      </c>
      <c r="H17" s="5">
        <f>IF(G17&gt;=75%,3,IF(G17&gt;=50%,2,IF(G17&gt;0,1,0)))</f>
        <v>3</v>
      </c>
      <c r="I17" s="5" t="str">
        <f t="shared" si="1"/>
        <v>Strong</v>
      </c>
    </row>
    <row r="18" spans="1:9" ht="16" x14ac:dyDescent="0.2">
      <c r="A18" s="14" t="s">
        <v>18</v>
      </c>
      <c r="B18" s="1" t="s">
        <v>143</v>
      </c>
      <c r="C18" s="16"/>
      <c r="F18" s="83" t="s">
        <v>151</v>
      </c>
      <c r="G18" s="83" t="s">
        <v>4</v>
      </c>
      <c r="H18" s="84">
        <f>SUM(H13:H17)</f>
        <v>11</v>
      </c>
    </row>
    <row r="19" spans="1:9" ht="33" thickBot="1" x14ac:dyDescent="0.25">
      <c r="A19" s="17" t="s">
        <v>19</v>
      </c>
      <c r="B19" s="1" t="s">
        <v>143</v>
      </c>
      <c r="C19" s="16"/>
      <c r="F19" s="61" t="s">
        <v>1</v>
      </c>
      <c r="G19" s="60"/>
      <c r="H19" s="61"/>
      <c r="I19" s="61"/>
    </row>
    <row r="20" spans="1:9" ht="48" x14ac:dyDescent="0.2">
      <c r="A20" s="14" t="s">
        <v>20</v>
      </c>
      <c r="B20" s="1" t="s">
        <v>143</v>
      </c>
      <c r="C20" s="16"/>
      <c r="F20" s="3">
        <v>6</v>
      </c>
      <c r="G20" s="4">
        <f>COUNTIF(B149:B157,"y")/COUNTA(B149:B157)</f>
        <v>0.88888888888888884</v>
      </c>
      <c r="H20" s="3">
        <f>IF(G20&gt;=75%,3,IF(G20&gt;=50%,2,IF(G20&gt;0,1,0)))</f>
        <v>3</v>
      </c>
      <c r="I20" s="3" t="str">
        <f>IF(G20&gt;=75%,"Strong",IF(G20&gt;=50%,"Moderate",IF(G20&gt;0,"Weak","None")))</f>
        <v>Strong</v>
      </c>
    </row>
    <row r="21" spans="1:9" ht="32" x14ac:dyDescent="0.2">
      <c r="A21" s="14" t="s">
        <v>21</v>
      </c>
      <c r="B21" s="1" t="s">
        <v>143</v>
      </c>
      <c r="C21" s="16"/>
      <c r="F21" s="3">
        <v>7</v>
      </c>
      <c r="G21" s="4">
        <f>COUNTIF(B161:B167,"y")/COUNTA(B161:B167)</f>
        <v>0.5714285714285714</v>
      </c>
      <c r="H21" s="3">
        <f>IF(G21&gt;=75%,3,IF(G21&gt;=50%,2,IF(G21&gt;0,1,0)))</f>
        <v>2</v>
      </c>
      <c r="I21" s="3" t="str">
        <f>IF(G21&gt;=75%,"Strong",IF(G21&gt;=50%,"Moderate",IF(G21&gt;0,"Weak","None")))</f>
        <v>Moderate</v>
      </c>
    </row>
    <row r="22" spans="1:9" ht="32" x14ac:dyDescent="0.2">
      <c r="A22" s="17" t="s">
        <v>22</v>
      </c>
      <c r="B22" s="1" t="s">
        <v>143</v>
      </c>
      <c r="C22" s="16"/>
      <c r="F22" s="5">
        <v>8</v>
      </c>
      <c r="G22" s="73">
        <f>COUNTIF(B172:B177,"y")/COUNTA(B172:B177)</f>
        <v>1</v>
      </c>
      <c r="H22" s="5">
        <f>IF(G22&gt;=75%,3,IF(G22&gt;=50%,2,IF(G22&gt;0,1,0)))</f>
        <v>3</v>
      </c>
      <c r="I22" s="5" t="str">
        <f>IF(G22&gt;=75%,"Strong",IF(G22&gt;=50%,"Moderate",IF(G22&gt;0,"Weak","None")))</f>
        <v>Strong</v>
      </c>
    </row>
    <row r="23" spans="1:9" ht="32" x14ac:dyDescent="0.2">
      <c r="A23" s="17" t="s">
        <v>23</v>
      </c>
      <c r="B23" s="1" t="s">
        <v>143</v>
      </c>
      <c r="C23" s="16"/>
      <c r="F23" s="85" t="s">
        <v>1</v>
      </c>
      <c r="G23" s="83" t="s">
        <v>4</v>
      </c>
      <c r="H23" s="84">
        <f>SUM(H20:H22)</f>
        <v>8</v>
      </c>
    </row>
    <row r="24" spans="1:9" ht="32" x14ac:dyDescent="0.2">
      <c r="A24" s="17" t="s">
        <v>24</v>
      </c>
      <c r="B24" s="1" t="s">
        <v>143</v>
      </c>
      <c r="C24" s="16"/>
    </row>
    <row r="25" spans="1:9" ht="33" thickBot="1" x14ac:dyDescent="0.25">
      <c r="A25" s="17" t="s">
        <v>25</v>
      </c>
      <c r="B25" s="1" t="s">
        <v>143</v>
      </c>
      <c r="C25" s="16"/>
      <c r="F25" s="86" t="s">
        <v>2</v>
      </c>
      <c r="G25" s="67" t="s">
        <v>145</v>
      </c>
      <c r="H25" s="59" t="s">
        <v>146</v>
      </c>
      <c r="I25" s="68" t="s">
        <v>147</v>
      </c>
    </row>
    <row r="26" spans="1:9" ht="32" x14ac:dyDescent="0.2">
      <c r="A26" s="17" t="s">
        <v>26</v>
      </c>
      <c r="B26" s="1" t="s">
        <v>143</v>
      </c>
      <c r="C26" s="16"/>
      <c r="F26" s="3">
        <v>9</v>
      </c>
      <c r="G26" s="4">
        <f>COUNTIF(B184:B192,"y")/COUNTA(B184:B192)</f>
        <v>0.66666666666666663</v>
      </c>
      <c r="H26" s="3">
        <f>IF(G26&gt;=75%,3,IF(G26&gt;=50%,2,IF(G26&gt;0,1,0)))</f>
        <v>2</v>
      </c>
      <c r="I26" s="6" t="str">
        <f>IF(G26&gt;=75%,"Strong",IF(G26&gt;=50%,"Moderate",IF(G26&gt;0,"Weak","None")))</f>
        <v>Moderate</v>
      </c>
    </row>
    <row r="27" spans="1:9" ht="32" x14ac:dyDescent="0.2">
      <c r="A27" s="14" t="s">
        <v>27</v>
      </c>
      <c r="B27" s="1" t="s">
        <v>143</v>
      </c>
      <c r="C27" s="16"/>
      <c r="F27" s="3">
        <v>10</v>
      </c>
      <c r="G27" s="4">
        <f>COUNTIF(B198:B206,"y")/COUNTA(B198:B206)</f>
        <v>0.88888888888888884</v>
      </c>
      <c r="H27" s="3">
        <f t="shared" ref="H27:H34" si="3">IF(G27&gt;=75%,3,IF(G27&gt;=50%,2,IF(G27&gt;0,1,0)))</f>
        <v>3</v>
      </c>
      <c r="I27" s="3" t="str">
        <f t="shared" ref="I27:I34" si="4">IF(G27&gt;=75%,"Strong",IF(G27&gt;=50%,"Moderate",IF(G27&gt;0,"Weak","None")))</f>
        <v>Strong</v>
      </c>
    </row>
    <row r="28" spans="1:9" ht="48" x14ac:dyDescent="0.2">
      <c r="A28" s="14" t="s">
        <v>28</v>
      </c>
      <c r="B28" s="1" t="s">
        <v>143</v>
      </c>
      <c r="C28" s="16"/>
      <c r="F28" s="3">
        <v>11</v>
      </c>
      <c r="G28" s="4">
        <f>COUNTIF(B211:B223,"y")/COUNTA(B211:B223)</f>
        <v>0.92307692307692313</v>
      </c>
      <c r="H28" s="3">
        <f t="shared" si="3"/>
        <v>3</v>
      </c>
      <c r="I28" s="3" t="str">
        <f t="shared" si="4"/>
        <v>Strong</v>
      </c>
    </row>
    <row r="29" spans="1:9" x14ac:dyDescent="0.2">
      <c r="A29" s="18"/>
      <c r="B29" s="9"/>
      <c r="C29" s="9"/>
      <c r="F29" s="3">
        <v>12</v>
      </c>
      <c r="G29" s="4">
        <f>COUNTIF(B228:B233,"y")/COUNTA(B228:B233)</f>
        <v>1</v>
      </c>
      <c r="H29" s="3">
        <f t="shared" si="3"/>
        <v>3</v>
      </c>
      <c r="I29" s="3" t="str">
        <f t="shared" si="4"/>
        <v>Strong</v>
      </c>
    </row>
    <row r="30" spans="1:9" ht="33" customHeight="1" x14ac:dyDescent="0.2">
      <c r="A30" s="180" t="s">
        <v>141</v>
      </c>
      <c r="B30" s="180"/>
      <c r="C30" s="180"/>
      <c r="F30" s="3">
        <v>13</v>
      </c>
      <c r="G30" s="4">
        <f>COUNTIF(B238:B245,"y")/COUNTA(B238:B245)</f>
        <v>1</v>
      </c>
      <c r="H30" s="3">
        <f t="shared" si="3"/>
        <v>3</v>
      </c>
      <c r="I30" s="3" t="str">
        <f t="shared" si="4"/>
        <v>Strong</v>
      </c>
    </row>
    <row r="31" spans="1:9" ht="16" x14ac:dyDescent="0.2">
      <c r="A31" s="62"/>
      <c r="B31" s="9"/>
      <c r="C31" s="9"/>
      <c r="F31" s="3">
        <v>14</v>
      </c>
      <c r="G31" s="4">
        <f>COUNTIF(B250:B258,"y")/COUNTA(B250:B258)</f>
        <v>1</v>
      </c>
      <c r="H31" s="3">
        <f t="shared" si="3"/>
        <v>3</v>
      </c>
      <c r="I31" s="3" t="str">
        <f t="shared" si="4"/>
        <v>Strong</v>
      </c>
    </row>
    <row r="32" spans="1:9" ht="17" x14ac:dyDescent="0.2">
      <c r="A32" s="19" t="s">
        <v>13</v>
      </c>
      <c r="B32" s="12" t="s">
        <v>14</v>
      </c>
      <c r="C32" s="13"/>
      <c r="F32" s="3">
        <v>15</v>
      </c>
      <c r="G32" s="4">
        <f>COUNTIF(B263:B267,"y")/COUNTA(B263:B267)</f>
        <v>1</v>
      </c>
      <c r="H32" s="3">
        <f t="shared" si="3"/>
        <v>3</v>
      </c>
      <c r="I32" s="3" t="str">
        <f t="shared" si="4"/>
        <v>Strong</v>
      </c>
    </row>
    <row r="33" spans="1:10" ht="16" x14ac:dyDescent="0.2">
      <c r="A33" s="14" t="s">
        <v>29</v>
      </c>
      <c r="B33" s="1" t="s">
        <v>143</v>
      </c>
      <c r="C33" s="16"/>
      <c r="F33" s="3">
        <v>16</v>
      </c>
      <c r="G33" s="4">
        <f>COUNTIF(B272:B276,"y")/COUNTA(B272:B276)</f>
        <v>1</v>
      </c>
      <c r="H33" s="3">
        <f t="shared" si="3"/>
        <v>3</v>
      </c>
      <c r="I33" s="3" t="str">
        <f t="shared" si="4"/>
        <v>Strong</v>
      </c>
    </row>
    <row r="34" spans="1:10" ht="32" x14ac:dyDescent="0.2">
      <c r="A34" s="14" t="s">
        <v>30</v>
      </c>
      <c r="B34" s="1" t="s">
        <v>143</v>
      </c>
      <c r="C34" s="16"/>
      <c r="F34" s="3">
        <v>17</v>
      </c>
      <c r="G34" s="4">
        <f>COUNTIF(B281:B287,"y")/COUNTA(B281:B287)</f>
        <v>1</v>
      </c>
      <c r="H34" s="3">
        <f t="shared" si="3"/>
        <v>3</v>
      </c>
      <c r="I34" s="3" t="str">
        <f t="shared" si="4"/>
        <v>Strong</v>
      </c>
    </row>
    <row r="35" spans="1:10" ht="48" x14ac:dyDescent="0.2">
      <c r="A35" s="14" t="s">
        <v>31</v>
      </c>
      <c r="B35" s="1" t="s">
        <v>143</v>
      </c>
      <c r="C35" s="16"/>
      <c r="F35" s="87" t="s">
        <v>2</v>
      </c>
      <c r="G35" s="88" t="s">
        <v>4</v>
      </c>
      <c r="H35" s="88">
        <f>SUM(H26:H34)</f>
        <v>26</v>
      </c>
      <c r="I35" s="88" t="s">
        <v>153</v>
      </c>
      <c r="J35" s="88">
        <f>H35*2</f>
        <v>52</v>
      </c>
    </row>
    <row r="36" spans="1:10" ht="33" thickBot="1" x14ac:dyDescent="0.25">
      <c r="A36" s="14" t="s">
        <v>32</v>
      </c>
      <c r="B36" s="1" t="s">
        <v>143</v>
      </c>
      <c r="C36" s="16"/>
      <c r="F36" s="89" t="s">
        <v>3</v>
      </c>
      <c r="G36" s="67" t="s">
        <v>145</v>
      </c>
      <c r="H36" s="59" t="s">
        <v>146</v>
      </c>
      <c r="I36" s="68" t="s">
        <v>147</v>
      </c>
    </row>
    <row r="37" spans="1:10" ht="48" x14ac:dyDescent="0.2">
      <c r="A37" s="14" t="s">
        <v>33</v>
      </c>
      <c r="B37" s="1" t="s">
        <v>143</v>
      </c>
      <c r="C37" s="16"/>
      <c r="F37" s="3">
        <v>18</v>
      </c>
      <c r="G37" s="4">
        <f>COUNTIF(B295:B299,"y")/COUNTA(B295:B299)</f>
        <v>1</v>
      </c>
      <c r="H37" s="3">
        <f>IF(G37&gt;=75%,3,IF(G37&gt;=50%,2,IF(G37&gt;0,1,0)))</f>
        <v>3</v>
      </c>
      <c r="I37" s="3" t="str">
        <f>IF(G37&gt;=75%,"Strong",IF(G37&gt;=50%,"Moderate",IF(G37&gt;0,"Weak","None")))</f>
        <v>Strong</v>
      </c>
    </row>
    <row r="38" spans="1:10" ht="16" thickBot="1" x14ac:dyDescent="0.25">
      <c r="A38" s="7"/>
      <c r="B38" s="9"/>
      <c r="C38" s="9"/>
      <c r="F38" s="61" t="s">
        <v>154</v>
      </c>
      <c r="G38" s="61"/>
      <c r="H38" s="61"/>
      <c r="I38" s="61"/>
    </row>
    <row r="39" spans="1:10" ht="27" customHeight="1" x14ac:dyDescent="0.2">
      <c r="A39" s="180" t="s">
        <v>34</v>
      </c>
      <c r="B39" s="180"/>
      <c r="C39" s="180"/>
      <c r="F39" s="5">
        <v>19</v>
      </c>
      <c r="G39" s="4">
        <f>COUNTIF(B308:B314,"y")/COUNTA(B308:B314)</f>
        <v>1</v>
      </c>
      <c r="H39" s="5">
        <f>IF(G39&gt;=75%,3,IF(G39&gt;=50%,2,IF(G39&gt;0,1,0)))</f>
        <v>3</v>
      </c>
      <c r="I39" s="5" t="str">
        <f>IF(G39&gt;=75%,"Strong",IF(G39&gt;=50%,"Moderate",IF(G39&gt;0,"Weak","None")))</f>
        <v>Strong</v>
      </c>
    </row>
    <row r="40" spans="1:10" x14ac:dyDescent="0.2">
      <c r="A40" s="20"/>
      <c r="B40" s="9"/>
      <c r="C40" s="9"/>
      <c r="F40" s="75" t="s">
        <v>155</v>
      </c>
      <c r="G40" s="75"/>
      <c r="H40" s="75">
        <f>H18+H39+H37+J35+H23</f>
        <v>77</v>
      </c>
    </row>
    <row r="41" spans="1:10" ht="17" x14ac:dyDescent="0.2">
      <c r="A41" s="21" t="s">
        <v>13</v>
      </c>
      <c r="B41" s="12" t="s">
        <v>14</v>
      </c>
      <c r="C41" s="13"/>
    </row>
    <row r="42" spans="1:10" ht="32" x14ac:dyDescent="0.2">
      <c r="A42" s="22" t="s">
        <v>35</v>
      </c>
      <c r="B42" s="1" t="s">
        <v>143</v>
      </c>
      <c r="C42" s="16"/>
    </row>
    <row r="43" spans="1:10" ht="16" x14ac:dyDescent="0.2">
      <c r="A43" s="22" t="s">
        <v>36</v>
      </c>
      <c r="B43" s="1" t="s">
        <v>143</v>
      </c>
      <c r="C43" s="16"/>
    </row>
    <row r="44" spans="1:10" ht="32" x14ac:dyDescent="0.2">
      <c r="A44" s="22" t="s">
        <v>37</v>
      </c>
      <c r="B44" s="1" t="s">
        <v>143</v>
      </c>
      <c r="C44" s="16"/>
    </row>
    <row r="45" spans="1:10" ht="32" x14ac:dyDescent="0.2">
      <c r="A45" s="22" t="s">
        <v>38</v>
      </c>
      <c r="B45" s="1" t="s">
        <v>143</v>
      </c>
      <c r="C45" s="16"/>
    </row>
    <row r="46" spans="1:10" ht="48" x14ac:dyDescent="0.2">
      <c r="A46" s="22" t="s">
        <v>39</v>
      </c>
      <c r="B46" s="1" t="s">
        <v>143</v>
      </c>
      <c r="C46" s="16"/>
    </row>
    <row r="47" spans="1:10" x14ac:dyDescent="0.2">
      <c r="A47" s="23"/>
      <c r="B47" s="9"/>
      <c r="C47" s="9"/>
    </row>
    <row r="48" spans="1:10" ht="41.25" customHeight="1" x14ac:dyDescent="0.2">
      <c r="A48" s="180" t="s">
        <v>40</v>
      </c>
      <c r="B48" s="180"/>
      <c r="C48" s="180"/>
    </row>
    <row r="49" spans="1:3" x14ac:dyDescent="0.2">
      <c r="A49" s="20"/>
      <c r="B49" s="9"/>
      <c r="C49" s="9"/>
    </row>
    <row r="50" spans="1:3" ht="17" x14ac:dyDescent="0.2">
      <c r="A50" s="21" t="s">
        <v>13</v>
      </c>
      <c r="B50" s="12" t="s">
        <v>14</v>
      </c>
      <c r="C50" s="13"/>
    </row>
    <row r="51" spans="1:3" ht="32" x14ac:dyDescent="0.2">
      <c r="A51" s="22" t="s">
        <v>41</v>
      </c>
      <c r="B51" s="1" t="s">
        <v>143</v>
      </c>
      <c r="C51" s="16"/>
    </row>
    <row r="52" spans="1:3" ht="64" x14ac:dyDescent="0.2">
      <c r="A52" s="22" t="s">
        <v>42</v>
      </c>
      <c r="B52" s="1" t="s">
        <v>143</v>
      </c>
      <c r="C52" s="16"/>
    </row>
    <row r="53" spans="1:3" ht="64" x14ac:dyDescent="0.2">
      <c r="A53" s="22" t="s">
        <v>43</v>
      </c>
      <c r="B53" s="1" t="s">
        <v>143</v>
      </c>
      <c r="C53" s="16"/>
    </row>
    <row r="54" spans="1:3" ht="64" x14ac:dyDescent="0.2">
      <c r="A54" s="22" t="s">
        <v>44</v>
      </c>
      <c r="B54" s="1" t="s">
        <v>143</v>
      </c>
      <c r="C54" s="16"/>
    </row>
    <row r="55" spans="1:3" ht="64" x14ac:dyDescent="0.2">
      <c r="A55" s="22" t="s">
        <v>45</v>
      </c>
      <c r="B55" s="1" t="s">
        <v>143</v>
      </c>
      <c r="C55" s="16"/>
    </row>
    <row r="56" spans="1:3" ht="48" x14ac:dyDescent="0.2">
      <c r="A56" s="22" t="s">
        <v>46</v>
      </c>
      <c r="B56" s="1" t="s">
        <v>143</v>
      </c>
      <c r="C56" s="16"/>
    </row>
    <row r="57" spans="1:3" ht="32" x14ac:dyDescent="0.2">
      <c r="A57" s="22" t="s">
        <v>47</v>
      </c>
      <c r="B57" s="1" t="s">
        <v>143</v>
      </c>
      <c r="C57" s="16"/>
    </row>
    <row r="58" spans="1:3" ht="48" x14ac:dyDescent="0.2">
      <c r="A58" s="22" t="s">
        <v>48</v>
      </c>
      <c r="B58" s="1" t="s">
        <v>143</v>
      </c>
      <c r="C58" s="16"/>
    </row>
    <row r="59" spans="1:3" ht="16" thickBot="1" x14ac:dyDescent="0.25">
      <c r="A59" s="7"/>
      <c r="B59" s="9"/>
      <c r="C59" s="9"/>
    </row>
    <row r="60" spans="1:3" ht="21" customHeight="1" thickBot="1" x14ac:dyDescent="0.25">
      <c r="A60" s="183" t="s">
        <v>49</v>
      </c>
      <c r="B60" s="184"/>
      <c r="C60" s="185"/>
    </row>
    <row r="61" spans="1:3" x14ac:dyDescent="0.2">
      <c r="A61" s="24"/>
      <c r="C61" s="2"/>
    </row>
    <row r="62" spans="1:3" ht="20" x14ac:dyDescent="0.2">
      <c r="A62" s="190" t="s">
        <v>50</v>
      </c>
      <c r="B62" s="191"/>
      <c r="C62" s="192"/>
    </row>
    <row r="64" spans="1:3" ht="42.75" customHeight="1" x14ac:dyDescent="0.2">
      <c r="A64" s="193" t="s">
        <v>51</v>
      </c>
      <c r="B64" s="193"/>
      <c r="C64" s="193"/>
    </row>
    <row r="65" spans="1:3" x14ac:dyDescent="0.2">
      <c r="B65" s="9"/>
      <c r="C65" s="9"/>
    </row>
    <row r="66" spans="1:3" ht="16" x14ac:dyDescent="0.2">
      <c r="A66" s="25" t="s">
        <v>13</v>
      </c>
      <c r="B66" s="12" t="s">
        <v>14</v>
      </c>
      <c r="C66" s="26"/>
    </row>
    <row r="67" spans="1:3" ht="98" x14ac:dyDescent="0.2">
      <c r="A67" s="22" t="s">
        <v>52</v>
      </c>
      <c r="B67" s="1" t="s">
        <v>268</v>
      </c>
      <c r="C67" s="16"/>
    </row>
    <row r="68" spans="1:3" ht="48" x14ac:dyDescent="0.2">
      <c r="A68" s="22" t="s">
        <v>53</v>
      </c>
      <c r="B68" s="1" t="s">
        <v>143</v>
      </c>
      <c r="C68" s="16"/>
    </row>
    <row r="69" spans="1:3" ht="48" x14ac:dyDescent="0.2">
      <c r="A69" s="22" t="s">
        <v>54</v>
      </c>
      <c r="B69" s="1" t="s">
        <v>143</v>
      </c>
      <c r="C69" s="16"/>
    </row>
    <row r="70" spans="1:3" ht="32" x14ac:dyDescent="0.2">
      <c r="A70" s="22" t="s">
        <v>55</v>
      </c>
      <c r="B70" s="1" t="s">
        <v>143</v>
      </c>
      <c r="C70" s="16"/>
    </row>
    <row r="71" spans="1:3" ht="32" x14ac:dyDescent="0.2">
      <c r="A71" s="22" t="s">
        <v>56</v>
      </c>
      <c r="B71" s="1" t="s">
        <v>143</v>
      </c>
      <c r="C71" s="16"/>
    </row>
    <row r="72" spans="1:3" ht="112" x14ac:dyDescent="0.2">
      <c r="A72" s="27" t="s">
        <v>57</v>
      </c>
      <c r="B72" s="1" t="s">
        <v>143</v>
      </c>
      <c r="C72" s="16"/>
    </row>
    <row r="73" spans="1:3" ht="48" x14ac:dyDescent="0.2">
      <c r="A73" s="27" t="s">
        <v>58</v>
      </c>
      <c r="B73" s="1" t="s">
        <v>268</v>
      </c>
      <c r="C73" s="16"/>
    </row>
    <row r="74" spans="1:3" ht="48" x14ac:dyDescent="0.2">
      <c r="A74" s="27" t="s">
        <v>59</v>
      </c>
      <c r="B74" s="1" t="s">
        <v>143</v>
      </c>
      <c r="C74" s="16"/>
    </row>
    <row r="75" spans="1:3" ht="82" x14ac:dyDescent="0.2">
      <c r="A75" s="27" t="s">
        <v>60</v>
      </c>
      <c r="B75" s="1" t="s">
        <v>268</v>
      </c>
      <c r="C75" s="16"/>
    </row>
    <row r="76" spans="1:3" ht="64" x14ac:dyDescent="0.2">
      <c r="A76" s="27" t="s">
        <v>61</v>
      </c>
      <c r="B76" s="1" t="s">
        <v>143</v>
      </c>
      <c r="C76" s="16"/>
    </row>
    <row r="77" spans="1:3" ht="48" x14ac:dyDescent="0.2">
      <c r="A77" s="17" t="s">
        <v>62</v>
      </c>
      <c r="B77" s="1" t="s">
        <v>143</v>
      </c>
      <c r="C77" s="16"/>
    </row>
    <row r="78" spans="1:3" ht="48" x14ac:dyDescent="0.2">
      <c r="A78" s="17" t="s">
        <v>63</v>
      </c>
      <c r="B78" s="1" t="s">
        <v>268</v>
      </c>
      <c r="C78" s="16"/>
    </row>
    <row r="79" spans="1:3" ht="64" x14ac:dyDescent="0.2">
      <c r="A79" s="17" t="s">
        <v>64</v>
      </c>
      <c r="B79" s="1" t="s">
        <v>143</v>
      </c>
      <c r="C79" s="16"/>
    </row>
    <row r="80" spans="1:3" x14ac:dyDescent="0.2">
      <c r="A80" s="7"/>
      <c r="B80" s="90"/>
      <c r="C80" s="9"/>
    </row>
    <row r="81" spans="1:3" x14ac:dyDescent="0.2">
      <c r="A81" s="28" t="s">
        <v>65</v>
      </c>
      <c r="B81" s="90"/>
      <c r="C81" s="9"/>
    </row>
    <row r="82" spans="1:3" ht="77" x14ac:dyDescent="0.2">
      <c r="A82" s="7" t="s">
        <v>66</v>
      </c>
      <c r="B82" s="9"/>
      <c r="C82" s="9"/>
    </row>
    <row r="83" spans="1:3" x14ac:dyDescent="0.2">
      <c r="A83" s="7"/>
      <c r="B83" s="9"/>
      <c r="C83" s="9"/>
    </row>
    <row r="84" spans="1:3" ht="49.5" customHeight="1" x14ac:dyDescent="0.2">
      <c r="A84" s="180" t="s">
        <v>67</v>
      </c>
      <c r="B84" s="180"/>
      <c r="C84" s="180"/>
    </row>
    <row r="85" spans="1:3" ht="16" x14ac:dyDescent="0.2">
      <c r="A85" s="29"/>
      <c r="B85" s="9"/>
      <c r="C85" s="9"/>
    </row>
    <row r="86" spans="1:3" ht="16" x14ac:dyDescent="0.2">
      <c r="A86" s="30" t="s">
        <v>13</v>
      </c>
      <c r="B86" s="12" t="s">
        <v>14</v>
      </c>
      <c r="C86" s="26"/>
    </row>
    <row r="87" spans="1:3" ht="130" x14ac:dyDescent="0.2">
      <c r="A87" s="14" t="s">
        <v>68</v>
      </c>
      <c r="B87" s="1" t="s">
        <v>143</v>
      </c>
      <c r="C87" s="16"/>
    </row>
    <row r="88" spans="1:3" ht="112" x14ac:dyDescent="0.2">
      <c r="A88" s="14" t="s">
        <v>69</v>
      </c>
      <c r="B88" s="1" t="s">
        <v>268</v>
      </c>
      <c r="C88" s="16"/>
    </row>
    <row r="89" spans="1:3" ht="80" x14ac:dyDescent="0.2">
      <c r="A89" s="17" t="s">
        <v>70</v>
      </c>
      <c r="B89" s="1" t="s">
        <v>268</v>
      </c>
      <c r="C89" s="16"/>
    </row>
    <row r="90" spans="1:3" ht="64" x14ac:dyDescent="0.2">
      <c r="A90" s="14" t="s">
        <v>71</v>
      </c>
      <c r="B90" s="1" t="s">
        <v>143</v>
      </c>
      <c r="C90" s="16"/>
    </row>
    <row r="91" spans="1:3" ht="82" x14ac:dyDescent="0.2">
      <c r="A91" s="14" t="s">
        <v>72</v>
      </c>
      <c r="B91" s="1" t="s">
        <v>143</v>
      </c>
      <c r="C91" s="16"/>
    </row>
    <row r="92" spans="1:3" ht="64" x14ac:dyDescent="0.2">
      <c r="A92" s="17" t="s">
        <v>73</v>
      </c>
      <c r="B92" s="1" t="s">
        <v>143</v>
      </c>
      <c r="C92" s="16"/>
    </row>
    <row r="93" spans="1:3" ht="82" x14ac:dyDescent="0.2">
      <c r="A93" s="17" t="s">
        <v>74</v>
      </c>
      <c r="B93" s="1" t="s">
        <v>143</v>
      </c>
      <c r="C93" s="16"/>
    </row>
    <row r="94" spans="1:3" ht="64" x14ac:dyDescent="0.2">
      <c r="A94" s="17" t="s">
        <v>75</v>
      </c>
      <c r="B94" s="1" t="s">
        <v>143</v>
      </c>
      <c r="C94" s="16"/>
    </row>
    <row r="95" spans="1:3" ht="48" x14ac:dyDescent="0.2">
      <c r="A95" s="14" t="s">
        <v>76</v>
      </c>
      <c r="B95" s="1" t="s">
        <v>143</v>
      </c>
      <c r="C95" s="16"/>
    </row>
    <row r="96" spans="1:3" ht="114" x14ac:dyDescent="0.2">
      <c r="A96" s="14" t="s">
        <v>77</v>
      </c>
      <c r="B96" s="1" t="s">
        <v>268</v>
      </c>
      <c r="C96" s="16"/>
    </row>
    <row r="97" spans="1:3" ht="64" x14ac:dyDescent="0.2">
      <c r="A97" s="14" t="s">
        <v>78</v>
      </c>
      <c r="B97" s="1" t="s">
        <v>268</v>
      </c>
      <c r="C97" s="16"/>
    </row>
    <row r="98" spans="1:3" x14ac:dyDescent="0.2">
      <c r="A98" s="7"/>
      <c r="B98" s="9"/>
      <c r="C98" s="9"/>
    </row>
    <row r="99" spans="1:3" ht="38" x14ac:dyDescent="0.2">
      <c r="A99" s="31" t="s">
        <v>79</v>
      </c>
      <c r="B99" s="9"/>
      <c r="C99" s="9"/>
    </row>
    <row r="100" spans="1:3" ht="26" x14ac:dyDescent="0.2">
      <c r="A100" s="31" t="s">
        <v>80</v>
      </c>
      <c r="B100" s="9"/>
      <c r="C100" s="9"/>
    </row>
    <row r="101" spans="1:3" ht="26" x14ac:dyDescent="0.2">
      <c r="A101" s="31" t="s">
        <v>81</v>
      </c>
      <c r="B101" s="9"/>
      <c r="C101" s="9"/>
    </row>
    <row r="102" spans="1:3" ht="26" x14ac:dyDescent="0.2">
      <c r="A102" s="31" t="s">
        <v>82</v>
      </c>
      <c r="B102" s="9"/>
      <c r="C102" s="9"/>
    </row>
    <row r="103" spans="1:3" x14ac:dyDescent="0.2">
      <c r="A103" s="7"/>
      <c r="B103" s="9"/>
      <c r="C103" s="9"/>
    </row>
    <row r="104" spans="1:3" ht="51" customHeight="1" x14ac:dyDescent="0.2">
      <c r="A104" s="180" t="s">
        <v>83</v>
      </c>
      <c r="B104" s="180"/>
      <c r="C104" s="180"/>
    </row>
    <row r="105" spans="1:3" ht="16" x14ac:dyDescent="0.2">
      <c r="A105" s="32"/>
      <c r="B105" s="9"/>
      <c r="C105" s="9"/>
    </row>
    <row r="106" spans="1:3" ht="16" x14ac:dyDescent="0.2">
      <c r="A106" s="30" t="s">
        <v>13</v>
      </c>
      <c r="B106" s="12" t="s">
        <v>14</v>
      </c>
      <c r="C106" s="26"/>
    </row>
    <row r="107" spans="1:3" ht="112" x14ac:dyDescent="0.2">
      <c r="A107" s="14" t="s">
        <v>84</v>
      </c>
      <c r="B107" s="1" t="s">
        <v>143</v>
      </c>
      <c r="C107" s="16"/>
    </row>
    <row r="108" spans="1:3" ht="48" x14ac:dyDescent="0.2">
      <c r="A108" s="14" t="s">
        <v>85</v>
      </c>
      <c r="B108" s="1" t="s">
        <v>143</v>
      </c>
      <c r="C108" s="16"/>
    </row>
    <row r="109" spans="1:3" ht="32" x14ac:dyDescent="0.2">
      <c r="A109" s="14" t="s">
        <v>140</v>
      </c>
      <c r="B109" s="1" t="s">
        <v>143</v>
      </c>
      <c r="C109" s="16"/>
    </row>
    <row r="110" spans="1:3" ht="48" x14ac:dyDescent="0.2">
      <c r="A110" s="14" t="s">
        <v>86</v>
      </c>
      <c r="B110" s="1" t="s">
        <v>143</v>
      </c>
      <c r="C110" s="16"/>
    </row>
    <row r="111" spans="1:3" ht="64" x14ac:dyDescent="0.2">
      <c r="A111" s="14" t="s">
        <v>87</v>
      </c>
      <c r="B111" s="1" t="s">
        <v>268</v>
      </c>
      <c r="C111" s="16"/>
    </row>
    <row r="112" spans="1:3" ht="32" x14ac:dyDescent="0.2">
      <c r="A112" s="14" t="s">
        <v>88</v>
      </c>
      <c r="B112" s="1" t="s">
        <v>268</v>
      </c>
      <c r="C112" s="16"/>
    </row>
    <row r="113" spans="1:3" ht="48" x14ac:dyDescent="0.2">
      <c r="A113" s="14" t="s">
        <v>89</v>
      </c>
      <c r="B113" s="1" t="s">
        <v>143</v>
      </c>
      <c r="C113" s="16"/>
    </row>
    <row r="114" spans="1:3" ht="96" x14ac:dyDescent="0.2">
      <c r="A114" s="33" t="s">
        <v>90</v>
      </c>
      <c r="B114" s="1" t="s">
        <v>268</v>
      </c>
      <c r="C114" s="16"/>
    </row>
    <row r="115" spans="1:3" ht="48" x14ac:dyDescent="0.2">
      <c r="A115" s="33" t="s">
        <v>91</v>
      </c>
      <c r="B115" s="1" t="s">
        <v>143</v>
      </c>
      <c r="C115" s="16"/>
    </row>
    <row r="116" spans="1:3" ht="48" x14ac:dyDescent="0.2">
      <c r="A116" s="33" t="s">
        <v>92</v>
      </c>
      <c r="B116" s="1" t="s">
        <v>143</v>
      </c>
      <c r="C116" s="16"/>
    </row>
    <row r="117" spans="1:3" ht="64" x14ac:dyDescent="0.2">
      <c r="A117" s="27" t="s">
        <v>93</v>
      </c>
      <c r="B117" s="1" t="s">
        <v>143</v>
      </c>
      <c r="C117" s="16"/>
    </row>
    <row r="118" spans="1:3" ht="80" x14ac:dyDescent="0.2">
      <c r="A118" s="27" t="s">
        <v>94</v>
      </c>
      <c r="B118" s="1" t="s">
        <v>268</v>
      </c>
      <c r="C118" s="16"/>
    </row>
    <row r="119" spans="1:3" x14ac:dyDescent="0.2">
      <c r="A119" s="34"/>
      <c r="B119" s="90"/>
      <c r="C119" s="9"/>
    </row>
    <row r="120" spans="1:3" ht="26" x14ac:dyDescent="0.2">
      <c r="A120" s="35" t="s">
        <v>95</v>
      </c>
      <c r="B120" s="90"/>
      <c r="C120" s="9"/>
    </row>
    <row r="121" spans="1:3" x14ac:dyDescent="0.2">
      <c r="A121" s="34"/>
      <c r="B121" s="9"/>
      <c r="C121" s="9"/>
    </row>
    <row r="122" spans="1:3" ht="48" customHeight="1" x14ac:dyDescent="0.2">
      <c r="A122" s="180" t="s">
        <v>96</v>
      </c>
      <c r="B122" s="180"/>
      <c r="C122" s="180"/>
    </row>
    <row r="123" spans="1:3" x14ac:dyDescent="0.2">
      <c r="A123" s="7"/>
      <c r="B123" s="9"/>
      <c r="C123" s="9"/>
    </row>
    <row r="124" spans="1:3" ht="16" x14ac:dyDescent="0.2">
      <c r="A124" s="30" t="s">
        <v>13</v>
      </c>
      <c r="B124" s="12" t="s">
        <v>14</v>
      </c>
      <c r="C124" s="26"/>
    </row>
    <row r="125" spans="1:3" ht="98" x14ac:dyDescent="0.2">
      <c r="A125" s="17" t="s">
        <v>97</v>
      </c>
      <c r="B125" s="1" t="s">
        <v>143</v>
      </c>
      <c r="C125" s="16"/>
    </row>
    <row r="126" spans="1:3" ht="32" x14ac:dyDescent="0.2">
      <c r="A126" s="36" t="s">
        <v>98</v>
      </c>
      <c r="B126" s="1" t="s">
        <v>143</v>
      </c>
      <c r="C126" s="16"/>
    </row>
    <row r="127" spans="1:3" ht="64" x14ac:dyDescent="0.2">
      <c r="A127" s="14" t="s">
        <v>99</v>
      </c>
      <c r="B127" s="1" t="s">
        <v>268</v>
      </c>
      <c r="C127" s="16"/>
    </row>
    <row r="128" spans="1:3" ht="32" x14ac:dyDescent="0.2">
      <c r="A128" s="14" t="s">
        <v>100</v>
      </c>
      <c r="B128" s="1" t="s">
        <v>143</v>
      </c>
      <c r="C128" s="16"/>
    </row>
    <row r="129" spans="1:3" ht="48" x14ac:dyDescent="0.2">
      <c r="A129" s="17" t="s">
        <v>101</v>
      </c>
      <c r="B129" s="1" t="s">
        <v>268</v>
      </c>
      <c r="C129" s="16"/>
    </row>
    <row r="130" spans="1:3" ht="32" x14ac:dyDescent="0.2">
      <c r="A130" s="14" t="s">
        <v>102</v>
      </c>
      <c r="B130" s="1" t="s">
        <v>143</v>
      </c>
      <c r="C130" s="16"/>
    </row>
    <row r="131" spans="1:3" x14ac:dyDescent="0.2">
      <c r="A131" s="7"/>
      <c r="B131" s="9"/>
      <c r="C131" s="9"/>
    </row>
    <row r="132" spans="1:3" ht="62" x14ac:dyDescent="0.2">
      <c r="A132" s="31" t="s">
        <v>103</v>
      </c>
      <c r="B132" s="9"/>
      <c r="C132" s="9"/>
    </row>
    <row r="133" spans="1:3" x14ac:dyDescent="0.2">
      <c r="A133" s="7"/>
      <c r="B133" s="9"/>
      <c r="C133" s="9"/>
    </row>
    <row r="134" spans="1:3" ht="22.5" customHeight="1" x14ac:dyDescent="0.2">
      <c r="A134" s="180" t="s">
        <v>104</v>
      </c>
      <c r="B134" s="180"/>
      <c r="C134" s="180"/>
    </row>
    <row r="135" spans="1:3" x14ac:dyDescent="0.2">
      <c r="A135" s="7"/>
    </row>
    <row r="136" spans="1:3" ht="16" x14ac:dyDescent="0.2">
      <c r="A136" s="30" t="s">
        <v>13</v>
      </c>
      <c r="B136" s="12" t="s">
        <v>14</v>
      </c>
      <c r="C136" s="37"/>
    </row>
    <row r="137" spans="1:3" ht="16" x14ac:dyDescent="0.2">
      <c r="A137" s="17" t="s">
        <v>105</v>
      </c>
      <c r="B137" s="1" t="s">
        <v>143</v>
      </c>
      <c r="C137" s="16"/>
    </row>
    <row r="138" spans="1:3" ht="32" x14ac:dyDescent="0.2">
      <c r="A138" s="17" t="s">
        <v>106</v>
      </c>
      <c r="B138" s="1" t="s">
        <v>143</v>
      </c>
      <c r="C138" s="16"/>
    </row>
    <row r="139" spans="1:3" ht="48" x14ac:dyDescent="0.2">
      <c r="A139" s="17" t="s">
        <v>107</v>
      </c>
      <c r="B139" s="1" t="s">
        <v>143</v>
      </c>
      <c r="C139" s="16"/>
    </row>
    <row r="140" spans="1:3" ht="96" x14ac:dyDescent="0.2">
      <c r="A140" s="17" t="s">
        <v>108</v>
      </c>
      <c r="B140" s="1" t="s">
        <v>143</v>
      </c>
      <c r="C140" s="16"/>
    </row>
    <row r="141" spans="1:3" ht="96" x14ac:dyDescent="0.2">
      <c r="A141" s="17" t="s">
        <v>109</v>
      </c>
      <c r="B141" s="1" t="s">
        <v>143</v>
      </c>
      <c r="C141" s="16"/>
    </row>
    <row r="142" spans="1:3" ht="32" x14ac:dyDescent="0.2">
      <c r="A142" s="17" t="s">
        <v>110</v>
      </c>
      <c r="B142" s="1" t="s">
        <v>143</v>
      </c>
      <c r="C142" s="16"/>
    </row>
    <row r="143" spans="1:3" x14ac:dyDescent="0.2">
      <c r="A143" s="7"/>
    </row>
    <row r="144" spans="1:3" ht="20" x14ac:dyDescent="0.2">
      <c r="A144" s="190" t="s">
        <v>1</v>
      </c>
      <c r="B144" s="191"/>
      <c r="C144" s="192"/>
    </row>
    <row r="146" spans="1:3" ht="35.25" customHeight="1" x14ac:dyDescent="0.2">
      <c r="A146" s="180" t="s">
        <v>111</v>
      </c>
      <c r="B146" s="180"/>
      <c r="C146" s="180"/>
    </row>
    <row r="147" spans="1:3" ht="16" x14ac:dyDescent="0.2">
      <c r="A147" s="38"/>
    </row>
    <row r="148" spans="1:3" ht="16" x14ac:dyDescent="0.2">
      <c r="A148" s="39" t="s">
        <v>13</v>
      </c>
      <c r="B148" s="12" t="s">
        <v>14</v>
      </c>
      <c r="C148" s="37"/>
    </row>
    <row r="149" spans="1:3" ht="64" x14ac:dyDescent="0.2">
      <c r="A149" s="22" t="s">
        <v>112</v>
      </c>
      <c r="B149" s="1" t="s">
        <v>143</v>
      </c>
      <c r="C149" s="16"/>
    </row>
    <row r="150" spans="1:3" ht="48" x14ac:dyDescent="0.2">
      <c r="A150" s="22" t="s">
        <v>113</v>
      </c>
      <c r="B150" s="1" t="s">
        <v>143</v>
      </c>
      <c r="C150" s="16"/>
    </row>
    <row r="151" spans="1:3" ht="32" x14ac:dyDescent="0.2">
      <c r="A151" s="14" t="s">
        <v>114</v>
      </c>
      <c r="B151" s="1" t="s">
        <v>143</v>
      </c>
      <c r="C151" s="16"/>
    </row>
    <row r="152" spans="1:3" ht="32" x14ac:dyDescent="0.2">
      <c r="A152" s="14" t="s">
        <v>115</v>
      </c>
      <c r="B152" s="1" t="s">
        <v>143</v>
      </c>
      <c r="C152" s="16"/>
    </row>
    <row r="153" spans="1:3" ht="32" x14ac:dyDescent="0.2">
      <c r="A153" s="14" t="s">
        <v>116</v>
      </c>
      <c r="B153" s="1" t="s">
        <v>143</v>
      </c>
      <c r="C153" s="16"/>
    </row>
    <row r="154" spans="1:3" ht="80" x14ac:dyDescent="0.2">
      <c r="A154" s="17" t="s">
        <v>117</v>
      </c>
      <c r="B154" s="1" t="s">
        <v>143</v>
      </c>
      <c r="C154" s="16"/>
    </row>
    <row r="155" spans="1:3" ht="80" x14ac:dyDescent="0.2">
      <c r="A155" s="14" t="s">
        <v>118</v>
      </c>
      <c r="B155" s="1" t="s">
        <v>268</v>
      </c>
      <c r="C155" s="16"/>
    </row>
    <row r="156" spans="1:3" ht="64" x14ac:dyDescent="0.2">
      <c r="A156" s="14" t="s">
        <v>119</v>
      </c>
      <c r="B156" s="1" t="s">
        <v>143</v>
      </c>
      <c r="C156" s="16"/>
    </row>
    <row r="157" spans="1:3" ht="16" x14ac:dyDescent="0.2">
      <c r="A157" s="14" t="s">
        <v>120</v>
      </c>
      <c r="B157" s="1" t="s">
        <v>143</v>
      </c>
      <c r="C157" s="16"/>
    </row>
    <row r="158" spans="1:3" x14ac:dyDescent="0.2">
      <c r="A158" s="7"/>
    </row>
    <row r="159" spans="1:3" ht="37.5" customHeight="1" x14ac:dyDescent="0.2">
      <c r="A159" s="180" t="s">
        <v>121</v>
      </c>
      <c r="B159" s="180"/>
      <c r="C159" s="180"/>
    </row>
    <row r="160" spans="1:3" x14ac:dyDescent="0.2">
      <c r="A160" s="7"/>
    </row>
    <row r="161" spans="1:3" ht="16" x14ac:dyDescent="0.2">
      <c r="A161" s="30" t="s">
        <v>13</v>
      </c>
      <c r="B161" s="12" t="s">
        <v>14</v>
      </c>
      <c r="C161" s="40"/>
    </row>
    <row r="162" spans="1:3" ht="48" x14ac:dyDescent="0.2">
      <c r="A162" s="17" t="s">
        <v>122</v>
      </c>
      <c r="B162" s="1" t="s">
        <v>268</v>
      </c>
      <c r="C162" s="15"/>
    </row>
    <row r="163" spans="1:3" ht="64" x14ac:dyDescent="0.2">
      <c r="A163" s="17" t="s">
        <v>123</v>
      </c>
      <c r="B163" s="1" t="s">
        <v>143</v>
      </c>
      <c r="C163" s="15"/>
    </row>
    <row r="164" spans="1:3" ht="32" x14ac:dyDescent="0.2">
      <c r="A164" s="27" t="s">
        <v>124</v>
      </c>
      <c r="B164" s="1" t="s">
        <v>268</v>
      </c>
      <c r="C164" s="15"/>
    </row>
    <row r="165" spans="1:3" ht="80" x14ac:dyDescent="0.2">
      <c r="A165" s="17" t="s">
        <v>125</v>
      </c>
      <c r="B165" s="1" t="s">
        <v>143</v>
      </c>
      <c r="C165" s="15"/>
    </row>
    <row r="166" spans="1:3" ht="48" x14ac:dyDescent="0.2">
      <c r="A166" s="17" t="s">
        <v>126</v>
      </c>
      <c r="B166" s="1" t="s">
        <v>143</v>
      </c>
      <c r="C166" s="15"/>
    </row>
    <row r="167" spans="1:3" ht="64" x14ac:dyDescent="0.2">
      <c r="A167" s="17" t="s">
        <v>127</v>
      </c>
      <c r="B167" s="1" t="s">
        <v>143</v>
      </c>
      <c r="C167" s="15"/>
    </row>
    <row r="168" spans="1:3" x14ac:dyDescent="0.2">
      <c r="A168" s="7"/>
    </row>
    <row r="169" spans="1:3" ht="36.75" customHeight="1" x14ac:dyDescent="0.2">
      <c r="A169" s="180" t="s">
        <v>128</v>
      </c>
      <c r="B169" s="180"/>
      <c r="C169" s="180"/>
    </row>
    <row r="170" spans="1:3" x14ac:dyDescent="0.2">
      <c r="A170" s="7"/>
    </row>
    <row r="171" spans="1:3" ht="16" x14ac:dyDescent="0.2">
      <c r="A171" s="39" t="s">
        <v>13</v>
      </c>
      <c r="B171" s="12" t="s">
        <v>14</v>
      </c>
      <c r="C171" s="40"/>
    </row>
    <row r="172" spans="1:3" ht="32" x14ac:dyDescent="0.2">
      <c r="A172" s="17" t="s">
        <v>129</v>
      </c>
      <c r="B172" s="1" t="s">
        <v>143</v>
      </c>
      <c r="C172" s="16"/>
    </row>
    <row r="173" spans="1:3" ht="16" x14ac:dyDescent="0.2">
      <c r="A173" s="17" t="s">
        <v>130</v>
      </c>
      <c r="B173" s="1" t="s">
        <v>143</v>
      </c>
      <c r="C173" s="16"/>
    </row>
    <row r="174" spans="1:3" ht="32" x14ac:dyDescent="0.2">
      <c r="A174" s="17" t="s">
        <v>131</v>
      </c>
      <c r="B174" s="1" t="s">
        <v>143</v>
      </c>
      <c r="C174" s="16"/>
    </row>
    <row r="175" spans="1:3" ht="32" x14ac:dyDescent="0.2">
      <c r="A175" s="17" t="s">
        <v>132</v>
      </c>
      <c r="B175" s="1" t="s">
        <v>143</v>
      </c>
      <c r="C175" s="16"/>
    </row>
    <row r="176" spans="1:3" ht="32" x14ac:dyDescent="0.2">
      <c r="A176" s="17" t="s">
        <v>133</v>
      </c>
      <c r="B176" s="1" t="s">
        <v>143</v>
      </c>
      <c r="C176" s="16"/>
    </row>
    <row r="177" spans="1:3" ht="32" x14ac:dyDescent="0.2">
      <c r="A177" s="17" t="s">
        <v>134</v>
      </c>
      <c r="B177" s="1" t="s">
        <v>143</v>
      </c>
      <c r="C177" s="16"/>
    </row>
    <row r="179" spans="1:3" ht="20" x14ac:dyDescent="0.2">
      <c r="A179" s="194" t="s">
        <v>156</v>
      </c>
      <c r="B179" s="195"/>
      <c r="C179" s="196"/>
    </row>
    <row r="181" spans="1:3" ht="20.25" customHeight="1" x14ac:dyDescent="0.2">
      <c r="A181" s="197" t="s">
        <v>157</v>
      </c>
      <c r="B181" s="197"/>
      <c r="C181" s="197"/>
    </row>
    <row r="183" spans="1:3" x14ac:dyDescent="0.2">
      <c r="A183" s="91" t="s">
        <v>13</v>
      </c>
      <c r="B183" s="92" t="s">
        <v>14</v>
      </c>
      <c r="C183" s="15"/>
    </row>
    <row r="184" spans="1:3" ht="64" x14ac:dyDescent="0.2">
      <c r="A184" s="14" t="s">
        <v>158</v>
      </c>
      <c r="B184" s="1" t="s">
        <v>143</v>
      </c>
      <c r="C184" s="15"/>
    </row>
    <row r="185" spans="1:3" ht="48" x14ac:dyDescent="0.2">
      <c r="A185" s="14" t="s">
        <v>159</v>
      </c>
      <c r="B185" s="1" t="s">
        <v>268</v>
      </c>
      <c r="C185" s="15"/>
    </row>
    <row r="186" spans="1:3" ht="32" x14ac:dyDescent="0.2">
      <c r="A186" s="14" t="s">
        <v>160</v>
      </c>
      <c r="B186" s="1" t="s">
        <v>143</v>
      </c>
      <c r="C186" s="15"/>
    </row>
    <row r="187" spans="1:3" ht="32" x14ac:dyDescent="0.2">
      <c r="A187" s="14" t="s">
        <v>161</v>
      </c>
      <c r="B187" s="1" t="s">
        <v>268</v>
      </c>
      <c r="C187" s="15"/>
    </row>
    <row r="188" spans="1:3" ht="64" x14ac:dyDescent="0.2">
      <c r="A188" s="14" t="s">
        <v>162</v>
      </c>
      <c r="B188" s="1" t="s">
        <v>143</v>
      </c>
      <c r="C188" s="15"/>
    </row>
    <row r="189" spans="1:3" ht="16" x14ac:dyDescent="0.2">
      <c r="A189" s="14" t="s">
        <v>163</v>
      </c>
      <c r="B189" s="1" t="s">
        <v>143</v>
      </c>
      <c r="C189" s="15"/>
    </row>
    <row r="190" spans="1:3" ht="32" x14ac:dyDescent="0.2">
      <c r="A190" s="14" t="s">
        <v>164</v>
      </c>
      <c r="B190" s="1" t="s">
        <v>143</v>
      </c>
      <c r="C190" s="15"/>
    </row>
    <row r="191" spans="1:3" ht="80" x14ac:dyDescent="0.2">
      <c r="A191" s="14" t="s">
        <v>165</v>
      </c>
      <c r="B191" s="1" t="s">
        <v>268</v>
      </c>
      <c r="C191" s="15"/>
    </row>
    <row r="192" spans="1:3" ht="64" x14ac:dyDescent="0.2">
      <c r="A192" s="14" t="s">
        <v>166</v>
      </c>
      <c r="B192" s="1" t="s">
        <v>143</v>
      </c>
      <c r="C192" s="15"/>
    </row>
    <row r="195" spans="1:3" x14ac:dyDescent="0.2">
      <c r="A195" s="198" t="s">
        <v>167</v>
      </c>
      <c r="B195" s="198"/>
      <c r="C195" s="198"/>
    </row>
    <row r="197" spans="1:3" x14ac:dyDescent="0.2">
      <c r="A197" s="91" t="s">
        <v>13</v>
      </c>
      <c r="B197" s="92" t="s">
        <v>14</v>
      </c>
      <c r="C197" s="15"/>
    </row>
    <row r="198" spans="1:3" ht="64" x14ac:dyDescent="0.2">
      <c r="A198" s="17" t="s">
        <v>168</v>
      </c>
      <c r="B198" s="1" t="s">
        <v>143</v>
      </c>
      <c r="C198" s="15"/>
    </row>
    <row r="199" spans="1:3" ht="80" x14ac:dyDescent="0.2">
      <c r="A199" s="17" t="s">
        <v>169</v>
      </c>
      <c r="B199" s="1" t="s">
        <v>143</v>
      </c>
      <c r="C199" s="15"/>
    </row>
    <row r="200" spans="1:3" ht="48" x14ac:dyDescent="0.2">
      <c r="A200" s="17" t="s">
        <v>170</v>
      </c>
      <c r="B200" s="1" t="s">
        <v>143</v>
      </c>
      <c r="C200" s="15"/>
    </row>
    <row r="201" spans="1:3" ht="64" x14ac:dyDescent="0.2">
      <c r="A201" s="17" t="s">
        <v>171</v>
      </c>
      <c r="B201" s="1" t="s">
        <v>143</v>
      </c>
      <c r="C201" s="15"/>
    </row>
    <row r="202" spans="1:3" ht="64" x14ac:dyDescent="0.2">
      <c r="A202" s="17" t="s">
        <v>172</v>
      </c>
      <c r="B202" s="1" t="s">
        <v>143</v>
      </c>
      <c r="C202" s="15"/>
    </row>
    <row r="203" spans="1:3" ht="32" x14ac:dyDescent="0.2">
      <c r="A203" s="17" t="s">
        <v>173</v>
      </c>
      <c r="B203" s="1" t="s">
        <v>143</v>
      </c>
      <c r="C203" s="15"/>
    </row>
    <row r="204" spans="1:3" ht="32" x14ac:dyDescent="0.2">
      <c r="A204" s="17" t="s">
        <v>174</v>
      </c>
      <c r="B204" s="1" t="s">
        <v>143</v>
      </c>
      <c r="C204" s="15"/>
    </row>
    <row r="205" spans="1:3" ht="48" x14ac:dyDescent="0.2">
      <c r="A205" s="17" t="s">
        <v>175</v>
      </c>
      <c r="B205" s="1" t="s">
        <v>268</v>
      </c>
      <c r="C205" s="15"/>
    </row>
    <row r="206" spans="1:3" ht="112" x14ac:dyDescent="0.2">
      <c r="A206" s="17" t="s">
        <v>176</v>
      </c>
      <c r="B206" s="1" t="s">
        <v>143</v>
      </c>
      <c r="C206" s="15"/>
    </row>
    <row r="208" spans="1:3" x14ac:dyDescent="0.2">
      <c r="A208" s="199" t="s">
        <v>177</v>
      </c>
      <c r="B208" s="199"/>
      <c r="C208" s="199"/>
    </row>
    <row r="210" spans="1:3" x14ac:dyDescent="0.2">
      <c r="A210" s="91" t="s">
        <v>13</v>
      </c>
      <c r="B210" s="93" t="s">
        <v>14</v>
      </c>
      <c r="C210" s="15"/>
    </row>
    <row r="211" spans="1:3" ht="16" x14ac:dyDescent="0.2">
      <c r="A211" s="17" t="s">
        <v>178</v>
      </c>
      <c r="B211" s="1" t="s">
        <v>143</v>
      </c>
      <c r="C211" s="15"/>
    </row>
    <row r="212" spans="1:3" ht="48" x14ac:dyDescent="0.2">
      <c r="A212" s="17" t="s">
        <v>179</v>
      </c>
      <c r="B212" s="1" t="s">
        <v>143</v>
      </c>
      <c r="C212" s="15"/>
    </row>
    <row r="213" spans="1:3" ht="32" x14ac:dyDescent="0.2">
      <c r="A213" s="17" t="s">
        <v>180</v>
      </c>
      <c r="B213" s="1" t="s">
        <v>143</v>
      </c>
      <c r="C213" s="15"/>
    </row>
    <row r="214" spans="1:3" ht="48" x14ac:dyDescent="0.2">
      <c r="A214" s="17" t="s">
        <v>181</v>
      </c>
      <c r="B214" s="1" t="s">
        <v>143</v>
      </c>
      <c r="C214" s="15"/>
    </row>
    <row r="215" spans="1:3" ht="96" x14ac:dyDescent="0.2">
      <c r="A215" s="17" t="s">
        <v>182</v>
      </c>
      <c r="B215" s="1" t="s">
        <v>143</v>
      </c>
      <c r="C215" s="15"/>
    </row>
    <row r="216" spans="1:3" ht="96" x14ac:dyDescent="0.2">
      <c r="A216" s="17" t="s">
        <v>183</v>
      </c>
      <c r="B216" s="1" t="s">
        <v>143</v>
      </c>
      <c r="C216" s="15"/>
    </row>
    <row r="217" spans="1:3" ht="64" x14ac:dyDescent="0.2">
      <c r="A217" s="17" t="s">
        <v>184</v>
      </c>
      <c r="B217" s="1" t="s">
        <v>268</v>
      </c>
      <c r="C217" s="15"/>
    </row>
    <row r="218" spans="1:3" ht="32" x14ac:dyDescent="0.2">
      <c r="A218" s="17" t="s">
        <v>185</v>
      </c>
      <c r="B218" s="1" t="s">
        <v>143</v>
      </c>
      <c r="C218" s="15"/>
    </row>
    <row r="219" spans="1:3" ht="32" x14ac:dyDescent="0.2">
      <c r="A219" s="17" t="s">
        <v>186</v>
      </c>
      <c r="B219" s="1" t="s">
        <v>143</v>
      </c>
      <c r="C219" s="15"/>
    </row>
    <row r="220" spans="1:3" ht="32" x14ac:dyDescent="0.2">
      <c r="A220" s="17" t="s">
        <v>187</v>
      </c>
      <c r="B220" s="1" t="s">
        <v>143</v>
      </c>
      <c r="C220" s="15"/>
    </row>
    <row r="221" spans="1:3" ht="48" x14ac:dyDescent="0.2">
      <c r="A221" s="17" t="s">
        <v>188</v>
      </c>
      <c r="B221" s="1" t="s">
        <v>143</v>
      </c>
      <c r="C221" s="15"/>
    </row>
    <row r="222" spans="1:3" ht="32" x14ac:dyDescent="0.2">
      <c r="A222" s="94" t="s">
        <v>189</v>
      </c>
      <c r="B222" s="1" t="s">
        <v>143</v>
      </c>
      <c r="C222" s="95"/>
    </row>
    <row r="223" spans="1:3" ht="80" x14ac:dyDescent="0.2">
      <c r="A223" s="14" t="s">
        <v>190</v>
      </c>
      <c r="B223" s="1" t="s">
        <v>143</v>
      </c>
      <c r="C223" s="15"/>
    </row>
    <row r="224" spans="1:3" x14ac:dyDescent="0.2">
      <c r="A224" s="6"/>
      <c r="B224" s="6"/>
      <c r="C224" s="6"/>
    </row>
    <row r="225" spans="1:3" ht="29.25" customHeight="1" x14ac:dyDescent="0.2">
      <c r="A225" s="200" t="s">
        <v>191</v>
      </c>
      <c r="B225" s="200"/>
      <c r="C225" s="200"/>
    </row>
    <row r="226" spans="1:3" x14ac:dyDescent="0.2">
      <c r="A226" s="6"/>
      <c r="B226" s="6"/>
      <c r="C226" s="6"/>
    </row>
    <row r="227" spans="1:3" x14ac:dyDescent="0.2">
      <c r="A227" s="91" t="s">
        <v>13</v>
      </c>
      <c r="B227" s="92" t="s">
        <v>14</v>
      </c>
      <c r="C227" s="15"/>
    </row>
    <row r="228" spans="1:3" x14ac:dyDescent="0.2">
      <c r="A228" s="96" t="s">
        <v>192</v>
      </c>
      <c r="B228" s="1" t="s">
        <v>143</v>
      </c>
      <c r="C228" s="15"/>
    </row>
    <row r="229" spans="1:3" x14ac:dyDescent="0.2">
      <c r="A229" s="96" t="s">
        <v>193</v>
      </c>
      <c r="B229" s="1" t="s">
        <v>143</v>
      </c>
      <c r="C229" s="15"/>
    </row>
    <row r="230" spans="1:3" ht="32" x14ac:dyDescent="0.2">
      <c r="A230" s="17" t="s">
        <v>194</v>
      </c>
      <c r="B230" s="1" t="s">
        <v>143</v>
      </c>
      <c r="C230" s="15"/>
    </row>
    <row r="231" spans="1:3" ht="32" x14ac:dyDescent="0.2">
      <c r="A231" s="17" t="s">
        <v>195</v>
      </c>
      <c r="B231" s="1" t="s">
        <v>143</v>
      </c>
      <c r="C231" s="15"/>
    </row>
    <row r="232" spans="1:3" ht="48" x14ac:dyDescent="0.2">
      <c r="A232" s="17" t="s">
        <v>196</v>
      </c>
      <c r="B232" s="1" t="s">
        <v>143</v>
      </c>
      <c r="C232" s="15"/>
    </row>
    <row r="233" spans="1:3" ht="32" x14ac:dyDescent="0.2">
      <c r="A233" s="94" t="s">
        <v>197</v>
      </c>
      <c r="B233" s="1" t="s">
        <v>143</v>
      </c>
      <c r="C233" s="95"/>
    </row>
    <row r="234" spans="1:3" x14ac:dyDescent="0.2">
      <c r="A234" s="97"/>
      <c r="B234" s="97"/>
      <c r="C234" s="97"/>
    </row>
    <row r="235" spans="1:3" ht="33" customHeight="1" x14ac:dyDescent="0.2">
      <c r="A235" s="200" t="s">
        <v>198</v>
      </c>
      <c r="B235" s="200"/>
      <c r="C235" s="200"/>
    </row>
    <row r="236" spans="1:3" x14ac:dyDescent="0.2">
      <c r="A236" s="6"/>
      <c r="B236" s="6"/>
      <c r="C236" s="6"/>
    </row>
    <row r="237" spans="1:3" x14ac:dyDescent="0.2">
      <c r="A237" s="91" t="s">
        <v>13</v>
      </c>
      <c r="B237" s="92" t="s">
        <v>199</v>
      </c>
      <c r="C237" s="15"/>
    </row>
    <row r="238" spans="1:3" ht="32" x14ac:dyDescent="0.2">
      <c r="A238" s="14" t="s">
        <v>200</v>
      </c>
      <c r="B238" s="1" t="s">
        <v>143</v>
      </c>
      <c r="C238" s="15"/>
    </row>
    <row r="239" spans="1:3" x14ac:dyDescent="0.2">
      <c r="A239" s="98" t="s">
        <v>201</v>
      </c>
      <c r="B239" s="1" t="s">
        <v>143</v>
      </c>
      <c r="C239" s="15"/>
    </row>
    <row r="240" spans="1:3" x14ac:dyDescent="0.2">
      <c r="A240" s="98" t="s">
        <v>202</v>
      </c>
      <c r="B240" s="1" t="s">
        <v>143</v>
      </c>
      <c r="C240" s="15"/>
    </row>
    <row r="241" spans="1:3" ht="16" x14ac:dyDescent="0.2">
      <c r="A241" s="14" t="s">
        <v>203</v>
      </c>
      <c r="B241" s="1" t="s">
        <v>143</v>
      </c>
      <c r="C241" s="15"/>
    </row>
    <row r="242" spans="1:3" ht="32" x14ac:dyDescent="0.2">
      <c r="A242" s="17" t="s">
        <v>204</v>
      </c>
      <c r="B242" s="1" t="s">
        <v>143</v>
      </c>
      <c r="C242" s="15"/>
    </row>
    <row r="243" spans="1:3" ht="48" x14ac:dyDescent="0.2">
      <c r="A243" s="14" t="s">
        <v>205</v>
      </c>
      <c r="B243" s="1" t="s">
        <v>143</v>
      </c>
      <c r="C243" s="15"/>
    </row>
    <row r="244" spans="1:3" ht="32" x14ac:dyDescent="0.2">
      <c r="A244" s="14" t="s">
        <v>206</v>
      </c>
      <c r="B244" s="1" t="s">
        <v>143</v>
      </c>
      <c r="C244" s="15"/>
    </row>
    <row r="245" spans="1:3" ht="32" x14ac:dyDescent="0.2">
      <c r="A245" s="99" t="s">
        <v>207</v>
      </c>
      <c r="B245" s="1" t="s">
        <v>143</v>
      </c>
      <c r="C245" s="95"/>
    </row>
    <row r="246" spans="1:3" x14ac:dyDescent="0.2">
      <c r="A246" s="97"/>
      <c r="B246" s="97"/>
      <c r="C246" s="97"/>
    </row>
    <row r="247" spans="1:3" ht="44.25" customHeight="1" x14ac:dyDescent="0.2">
      <c r="A247" s="200" t="s">
        <v>208</v>
      </c>
      <c r="B247" s="200"/>
      <c r="C247" s="200"/>
    </row>
    <row r="249" spans="1:3" x14ac:dyDescent="0.2">
      <c r="A249" s="100" t="s">
        <v>13</v>
      </c>
      <c r="B249" s="101" t="s">
        <v>14</v>
      </c>
      <c r="C249" s="15"/>
    </row>
    <row r="250" spans="1:3" ht="64" x14ac:dyDescent="0.2">
      <c r="A250" s="14" t="s">
        <v>209</v>
      </c>
      <c r="B250" s="1" t="s">
        <v>143</v>
      </c>
      <c r="C250" s="15"/>
    </row>
    <row r="251" spans="1:3" ht="32" x14ac:dyDescent="0.2">
      <c r="A251" s="14" t="s">
        <v>210</v>
      </c>
      <c r="B251" s="1" t="s">
        <v>143</v>
      </c>
      <c r="C251" s="15"/>
    </row>
    <row r="252" spans="1:3" ht="48" x14ac:dyDescent="0.2">
      <c r="A252" s="14" t="s">
        <v>211</v>
      </c>
      <c r="B252" s="1" t="s">
        <v>143</v>
      </c>
      <c r="C252" s="15"/>
    </row>
    <row r="253" spans="1:3" ht="48" x14ac:dyDescent="0.2">
      <c r="A253" s="14" t="s">
        <v>212</v>
      </c>
      <c r="B253" s="1" t="s">
        <v>143</v>
      </c>
      <c r="C253" s="15"/>
    </row>
    <row r="254" spans="1:3" ht="32" x14ac:dyDescent="0.2">
      <c r="A254" s="14" t="s">
        <v>213</v>
      </c>
      <c r="B254" s="1" t="s">
        <v>143</v>
      </c>
      <c r="C254" s="15"/>
    </row>
    <row r="255" spans="1:3" ht="32" x14ac:dyDescent="0.2">
      <c r="A255" s="14" t="s">
        <v>214</v>
      </c>
      <c r="B255" s="1" t="s">
        <v>143</v>
      </c>
      <c r="C255" s="15"/>
    </row>
    <row r="256" spans="1:3" ht="64" x14ac:dyDescent="0.2">
      <c r="A256" s="14" t="s">
        <v>215</v>
      </c>
      <c r="B256" s="1" t="s">
        <v>143</v>
      </c>
      <c r="C256" s="15"/>
    </row>
    <row r="257" spans="1:3" ht="16" x14ac:dyDescent="0.2">
      <c r="A257" s="17" t="s">
        <v>216</v>
      </c>
      <c r="B257" s="1" t="s">
        <v>143</v>
      </c>
      <c r="C257" s="15"/>
    </row>
    <row r="258" spans="1:3" ht="32" x14ac:dyDescent="0.2">
      <c r="A258" s="17" t="s">
        <v>217</v>
      </c>
      <c r="B258" s="1" t="s">
        <v>143</v>
      </c>
      <c r="C258" s="15"/>
    </row>
    <row r="259" spans="1:3" x14ac:dyDescent="0.2">
      <c r="A259" s="6"/>
      <c r="B259" s="102"/>
      <c r="C259" s="6"/>
    </row>
    <row r="260" spans="1:3" ht="32.25" customHeight="1" x14ac:dyDescent="0.2">
      <c r="A260" s="200" t="s">
        <v>218</v>
      </c>
      <c r="B260" s="200"/>
      <c r="C260" s="200"/>
    </row>
    <row r="262" spans="1:3" x14ac:dyDescent="0.2">
      <c r="A262" s="91" t="s">
        <v>13</v>
      </c>
      <c r="B262" s="93" t="s">
        <v>14</v>
      </c>
      <c r="C262" s="15"/>
    </row>
    <row r="263" spans="1:3" ht="32" x14ac:dyDescent="0.2">
      <c r="A263" s="17" t="s">
        <v>219</v>
      </c>
      <c r="B263" s="1" t="s">
        <v>143</v>
      </c>
      <c r="C263" s="15"/>
    </row>
    <row r="264" spans="1:3" ht="48" x14ac:dyDescent="0.2">
      <c r="A264" s="14" t="s">
        <v>220</v>
      </c>
      <c r="B264" s="1" t="s">
        <v>143</v>
      </c>
      <c r="C264" s="15"/>
    </row>
    <row r="265" spans="1:3" ht="48" x14ac:dyDescent="0.2">
      <c r="A265" s="14" t="s">
        <v>221</v>
      </c>
      <c r="B265" s="1" t="s">
        <v>143</v>
      </c>
      <c r="C265" s="15"/>
    </row>
    <row r="266" spans="1:3" ht="32" x14ac:dyDescent="0.2">
      <c r="A266" s="14" t="s">
        <v>222</v>
      </c>
      <c r="B266" s="1" t="s">
        <v>143</v>
      </c>
      <c r="C266" s="15"/>
    </row>
    <row r="267" spans="1:3" ht="69.75" customHeight="1" x14ac:dyDescent="0.2">
      <c r="A267" s="14" t="s">
        <v>223</v>
      </c>
      <c r="B267" s="1" t="s">
        <v>143</v>
      </c>
      <c r="C267" s="15"/>
    </row>
    <row r="268" spans="1:3" hidden="1" x14ac:dyDescent="0.2">
      <c r="A268" s="6"/>
      <c r="B268" s="6"/>
      <c r="C268" s="6"/>
    </row>
    <row r="269" spans="1:3" ht="48" customHeight="1" x14ac:dyDescent="0.2">
      <c r="A269" s="217" t="s">
        <v>224</v>
      </c>
      <c r="B269" s="217"/>
      <c r="C269" s="217"/>
    </row>
    <row r="270" spans="1:3" x14ac:dyDescent="0.2">
      <c r="A270" s="6"/>
      <c r="B270" s="6"/>
      <c r="C270" s="6"/>
    </row>
    <row r="271" spans="1:3" x14ac:dyDescent="0.2">
      <c r="A271" s="91" t="s">
        <v>13</v>
      </c>
      <c r="B271" s="92" t="s">
        <v>14</v>
      </c>
      <c r="C271" s="15"/>
    </row>
    <row r="272" spans="1:3" ht="32" x14ac:dyDescent="0.2">
      <c r="A272" s="14" t="s">
        <v>225</v>
      </c>
      <c r="B272" s="1" t="s">
        <v>143</v>
      </c>
      <c r="C272" s="15"/>
    </row>
    <row r="273" spans="1:3" ht="80" x14ac:dyDescent="0.2">
      <c r="A273" s="14" t="s">
        <v>226</v>
      </c>
      <c r="B273" s="1" t="s">
        <v>143</v>
      </c>
      <c r="C273" s="15"/>
    </row>
    <row r="274" spans="1:3" ht="32" x14ac:dyDescent="0.2">
      <c r="A274" s="17" t="s">
        <v>227</v>
      </c>
      <c r="B274" s="1" t="s">
        <v>143</v>
      </c>
      <c r="C274" s="15"/>
    </row>
    <row r="275" spans="1:3" ht="64" x14ac:dyDescent="0.2">
      <c r="A275" s="17" t="s">
        <v>228</v>
      </c>
      <c r="B275" s="1" t="s">
        <v>143</v>
      </c>
      <c r="C275" s="15"/>
    </row>
    <row r="276" spans="1:3" ht="32" x14ac:dyDescent="0.2">
      <c r="A276" s="99" t="s">
        <v>229</v>
      </c>
      <c r="B276" s="1" t="s">
        <v>143</v>
      </c>
      <c r="C276" s="95"/>
    </row>
    <row r="277" spans="1:3" x14ac:dyDescent="0.2">
      <c r="A277" s="97"/>
      <c r="B277" s="97"/>
      <c r="C277" s="97"/>
    </row>
    <row r="278" spans="1:3" ht="33.75" customHeight="1" x14ac:dyDescent="0.2">
      <c r="A278" s="216" t="s">
        <v>230</v>
      </c>
      <c r="B278" s="216"/>
      <c r="C278" s="216"/>
    </row>
    <row r="280" spans="1:3" x14ac:dyDescent="0.2">
      <c r="A280" s="91" t="s">
        <v>13</v>
      </c>
      <c r="B280" s="92" t="s">
        <v>14</v>
      </c>
      <c r="C280" s="15"/>
    </row>
    <row r="281" spans="1:3" ht="32" x14ac:dyDescent="0.2">
      <c r="A281" s="17" t="s">
        <v>231</v>
      </c>
      <c r="B281" s="1" t="s">
        <v>143</v>
      </c>
      <c r="C281" s="15"/>
    </row>
    <row r="282" spans="1:3" ht="32" x14ac:dyDescent="0.2">
      <c r="A282" s="17" t="s">
        <v>232</v>
      </c>
      <c r="B282" s="1" t="s">
        <v>143</v>
      </c>
      <c r="C282" s="15"/>
    </row>
    <row r="283" spans="1:3" ht="32" x14ac:dyDescent="0.2">
      <c r="A283" s="17" t="s">
        <v>233</v>
      </c>
      <c r="B283" s="1" t="s">
        <v>143</v>
      </c>
      <c r="C283" s="15"/>
    </row>
    <row r="284" spans="1:3" ht="48" x14ac:dyDescent="0.2">
      <c r="A284" s="17" t="s">
        <v>234</v>
      </c>
      <c r="B284" s="1" t="s">
        <v>143</v>
      </c>
      <c r="C284" s="15"/>
    </row>
    <row r="285" spans="1:3" ht="32" x14ac:dyDescent="0.2">
      <c r="A285" s="17" t="s">
        <v>235</v>
      </c>
      <c r="B285" s="1" t="s">
        <v>143</v>
      </c>
      <c r="C285" s="15"/>
    </row>
    <row r="286" spans="1:3" ht="32" x14ac:dyDescent="0.2">
      <c r="A286" s="17" t="s">
        <v>236</v>
      </c>
      <c r="B286" s="1" t="s">
        <v>143</v>
      </c>
      <c r="C286" s="15"/>
    </row>
    <row r="287" spans="1:3" ht="32" x14ac:dyDescent="0.2">
      <c r="A287" s="103" t="s">
        <v>237</v>
      </c>
      <c r="B287" s="1" t="s">
        <v>143</v>
      </c>
      <c r="C287" s="15"/>
    </row>
    <row r="289" spans="1:3" x14ac:dyDescent="0.2">
      <c r="A289" s="201" t="s">
        <v>3</v>
      </c>
      <c r="B289" s="202"/>
      <c r="C289" s="203"/>
    </row>
    <row r="290" spans="1:3" x14ac:dyDescent="0.2">
      <c r="A290" s="204"/>
      <c r="B290" s="205"/>
      <c r="C290" s="206"/>
    </row>
    <row r="292" spans="1:3" ht="29.25" customHeight="1" x14ac:dyDescent="0.2">
      <c r="A292" s="200" t="s">
        <v>238</v>
      </c>
      <c r="B292" s="200"/>
      <c r="C292" s="200"/>
    </row>
    <row r="294" spans="1:3" x14ac:dyDescent="0.2">
      <c r="A294" s="91" t="s">
        <v>13</v>
      </c>
      <c r="B294" s="93" t="s">
        <v>14</v>
      </c>
      <c r="C294" s="15"/>
    </row>
    <row r="295" spans="1:3" ht="48" x14ac:dyDescent="0.2">
      <c r="A295" s="14" t="s">
        <v>239</v>
      </c>
      <c r="B295" s="1" t="s">
        <v>143</v>
      </c>
      <c r="C295" s="15"/>
    </row>
    <row r="296" spans="1:3" ht="16" x14ac:dyDescent="0.2">
      <c r="A296" s="14" t="s">
        <v>240</v>
      </c>
      <c r="B296" s="1" t="s">
        <v>143</v>
      </c>
      <c r="C296" s="15"/>
    </row>
    <row r="297" spans="1:3" ht="48" x14ac:dyDescent="0.2">
      <c r="A297" s="14" t="s">
        <v>241</v>
      </c>
      <c r="B297" s="1" t="s">
        <v>143</v>
      </c>
      <c r="C297" s="15"/>
    </row>
    <row r="298" spans="1:3" ht="32" x14ac:dyDescent="0.2">
      <c r="A298" s="17" t="s">
        <v>242</v>
      </c>
      <c r="B298" s="1" t="s">
        <v>143</v>
      </c>
      <c r="C298" s="15"/>
    </row>
    <row r="299" spans="1:3" ht="48" x14ac:dyDescent="0.2">
      <c r="A299" s="14" t="s">
        <v>243</v>
      </c>
      <c r="B299" s="1" t="s">
        <v>143</v>
      </c>
      <c r="C299" s="15"/>
    </row>
    <row r="300" spans="1:3" x14ac:dyDescent="0.2">
      <c r="A300" s="6"/>
      <c r="B300" s="102"/>
      <c r="C300" s="6"/>
    </row>
    <row r="301" spans="1:3" x14ac:dyDescent="0.2">
      <c r="A301" s="207" t="s">
        <v>154</v>
      </c>
      <c r="B301" s="208"/>
      <c r="C301" s="209"/>
    </row>
    <row r="302" spans="1:3" x14ac:dyDescent="0.2">
      <c r="A302" s="210"/>
      <c r="B302" s="211"/>
      <c r="C302" s="212"/>
    </row>
    <row r="303" spans="1:3" x14ac:dyDescent="0.2">
      <c r="A303" s="213"/>
      <c r="B303" s="214"/>
      <c r="C303" s="215"/>
    </row>
    <row r="305" spans="1:3" ht="50.25" customHeight="1" x14ac:dyDescent="0.2">
      <c r="A305" s="216" t="s">
        <v>244</v>
      </c>
      <c r="B305" s="216"/>
      <c r="C305" s="216"/>
    </row>
    <row r="307" spans="1:3" x14ac:dyDescent="0.2">
      <c r="A307" s="91" t="s">
        <v>13</v>
      </c>
      <c r="B307" s="93" t="s">
        <v>14</v>
      </c>
      <c r="C307" s="15"/>
    </row>
    <row r="308" spans="1:3" ht="32" x14ac:dyDescent="0.2">
      <c r="A308" s="17" t="s">
        <v>245</v>
      </c>
      <c r="B308" s="1" t="s">
        <v>143</v>
      </c>
      <c r="C308" s="15"/>
    </row>
    <row r="309" spans="1:3" ht="16" x14ac:dyDescent="0.2">
      <c r="A309" s="17" t="s">
        <v>246</v>
      </c>
      <c r="B309" s="1" t="s">
        <v>143</v>
      </c>
      <c r="C309" s="15"/>
    </row>
    <row r="310" spans="1:3" ht="32" x14ac:dyDescent="0.2">
      <c r="A310" s="17" t="s">
        <v>247</v>
      </c>
      <c r="B310" s="1" t="s">
        <v>143</v>
      </c>
      <c r="C310" s="15"/>
    </row>
    <row r="311" spans="1:3" ht="48" x14ac:dyDescent="0.2">
      <c r="A311" s="14" t="s">
        <v>248</v>
      </c>
      <c r="B311" s="1" t="s">
        <v>143</v>
      </c>
      <c r="C311" s="15"/>
    </row>
    <row r="312" spans="1:3" ht="80" x14ac:dyDescent="0.2">
      <c r="A312" s="14" t="s">
        <v>249</v>
      </c>
      <c r="B312" s="1" t="s">
        <v>143</v>
      </c>
      <c r="C312" s="15"/>
    </row>
    <row r="313" spans="1:3" ht="32" x14ac:dyDescent="0.2">
      <c r="A313" s="17" t="s">
        <v>250</v>
      </c>
      <c r="B313" s="1" t="s">
        <v>143</v>
      </c>
      <c r="C313" s="15"/>
    </row>
    <row r="314" spans="1:3" ht="48" x14ac:dyDescent="0.2">
      <c r="A314" s="99" t="s">
        <v>251</v>
      </c>
      <c r="B314" s="1" t="s">
        <v>143</v>
      </c>
      <c r="C314" s="95"/>
    </row>
    <row r="315" spans="1:3" x14ac:dyDescent="0.2">
      <c r="A315" s="97"/>
      <c r="B315" s="97"/>
      <c r="C315" s="97"/>
    </row>
  </sheetData>
  <sheetProtection algorithmName="SHA-512" hashValue="F2T6ON9BqsO4zK7z5l4Zt9TTNyHiRrke4XuJ8IPsMRa/KmcTRcManW3F6dQuQGxUgfA8Fjf9IcO2f3vGjbYHSA==" saltValue="X3zX6Z69cmiiH8ECS6a31A==" spinCount="100000" sheet="1" objects="1" scenarios="1" selectLockedCells="1"/>
  <protectedRanges>
    <protectedRange algorithmName="SHA-512" hashValue="/yAJXfVJ7l0WLJgTVj4i9zWWw3f/iE56tcxjLfxCtq4j4NHqfiWZQVNQY0hUNVIdGvEWU/ZWIQYtA98SpBfMDA==" saltValue="6BXRbrqERsdvB/yNAPYMUA==" spinCount="100000" sqref="B15:B28 B33:B37 B42:B46 B51:B58 B67:B79 B87:B97 B107:B118 B125:B130 B137:B142 B149:B157 B162:B167 B172:B177 B184:B192 B198:B206 B211:B223 B228:B233 B238:B245 B250:B258 B263:B267 B272:B276 B281:B287 B295:B299 B308:B314" name="Results_1_1"/>
  </protectedRanges>
  <mergeCells count="33">
    <mergeCell ref="A289:C290"/>
    <mergeCell ref="A292:C292"/>
    <mergeCell ref="A301:C303"/>
    <mergeCell ref="A305:C305"/>
    <mergeCell ref="A235:C235"/>
    <mergeCell ref="A247:C247"/>
    <mergeCell ref="A260:C260"/>
    <mergeCell ref="A269:C269"/>
    <mergeCell ref="A278:C278"/>
    <mergeCell ref="A179:C179"/>
    <mergeCell ref="A181:C181"/>
    <mergeCell ref="A195:C195"/>
    <mergeCell ref="A208:C208"/>
    <mergeCell ref="A225:C225"/>
    <mergeCell ref="A169:C169"/>
    <mergeCell ref="A104:C104"/>
    <mergeCell ref="A122:C122"/>
    <mergeCell ref="A134:C134"/>
    <mergeCell ref="A144:C144"/>
    <mergeCell ref="A146:C146"/>
    <mergeCell ref="A159:C159"/>
    <mergeCell ref="A84:C84"/>
    <mergeCell ref="A1:C1"/>
    <mergeCell ref="A2:C2"/>
    <mergeCell ref="A9:C9"/>
    <mergeCell ref="A10:C10"/>
    <mergeCell ref="A12:C12"/>
    <mergeCell ref="A30:C30"/>
    <mergeCell ref="A39:C39"/>
    <mergeCell ref="A48:C48"/>
    <mergeCell ref="A60:C60"/>
    <mergeCell ref="A62:C62"/>
    <mergeCell ref="A64:C64"/>
  </mergeCells>
  <dataValidations count="1">
    <dataValidation type="list" showInputMessage="1" showErrorMessage="1" sqref="B15:B28 B33:B37 B42:B46 B51:B58 B67:B79 B87:B97 B107:B118 B125:B130 B137:B142 B149:B157 B162:B167 B172:B177 B184:B192 B198:B206 B211:B223 B228:B233 B238:B245 B250:B258 B263:B267 B272:B276 B281:B287 B295:B299 B308:B314" xr:uid="{00000000-0002-0000-0600-000000000000}">
      <formula1>"y,n"</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A1:X315"/>
  <sheetViews>
    <sheetView zoomScaleNormal="100" workbookViewId="0">
      <selection activeCell="B7" sqref="B7"/>
    </sheetView>
  </sheetViews>
  <sheetFormatPr baseColWidth="10" defaultColWidth="9.1640625" defaultRowHeight="15" x14ac:dyDescent="0.2"/>
  <cols>
    <col min="1" max="1" width="35" style="3" bestFit="1" customWidth="1"/>
    <col min="2" max="2" width="21.5" style="3" customWidth="1"/>
    <col min="3" max="5" width="9.1640625" style="3"/>
    <col min="6" max="6" width="20.5" style="3" bestFit="1" customWidth="1"/>
    <col min="7" max="7" width="10.5" style="3" customWidth="1"/>
    <col min="8" max="8" width="9.1640625" style="3"/>
    <col min="9" max="10" width="12.83203125" style="3" customWidth="1"/>
    <col min="11" max="16384" width="9.1640625" style="3"/>
  </cols>
  <sheetData>
    <row r="1" spans="1:24" ht="25.5" customHeight="1" x14ac:dyDescent="0.25">
      <c r="A1" s="181" t="s">
        <v>7</v>
      </c>
      <c r="B1" s="181"/>
      <c r="C1" s="181"/>
    </row>
    <row r="2" spans="1:24" ht="15" customHeight="1" x14ac:dyDescent="0.2">
      <c r="A2" s="182" t="s">
        <v>8</v>
      </c>
      <c r="B2" s="182"/>
      <c r="C2" s="182"/>
    </row>
    <row r="3" spans="1:24" x14ac:dyDescent="0.2">
      <c r="A3" s="64"/>
      <c r="B3" s="64"/>
      <c r="C3" s="64"/>
    </row>
    <row r="4" spans="1:24" ht="16" x14ac:dyDescent="0.2">
      <c r="A4" s="54" t="s">
        <v>9</v>
      </c>
      <c r="B4" s="65">
        <v>43802</v>
      </c>
      <c r="C4" s="52"/>
      <c r="M4" s="42"/>
      <c r="O4" s="42"/>
      <c r="T4" s="42"/>
      <c r="U4" s="42"/>
    </row>
    <row r="5" spans="1:24" s="15" customFormat="1" ht="33" thickBot="1" x14ac:dyDescent="0.25">
      <c r="A5" s="55" t="s">
        <v>136</v>
      </c>
      <c r="B5" s="66">
        <v>43800</v>
      </c>
      <c r="C5" s="51"/>
      <c r="D5" s="46"/>
      <c r="E5" s="47"/>
      <c r="F5" s="67" t="s">
        <v>144</v>
      </c>
      <c r="G5" s="67" t="s">
        <v>145</v>
      </c>
      <c r="H5" s="59" t="s">
        <v>146</v>
      </c>
      <c r="I5" s="68" t="s">
        <v>147</v>
      </c>
      <c r="J5" s="47"/>
      <c r="K5" s="47"/>
      <c r="L5" s="46"/>
      <c r="M5" s="46"/>
      <c r="N5" s="47"/>
      <c r="O5" s="47"/>
      <c r="P5" s="49"/>
      <c r="Q5" s="49"/>
      <c r="R5" s="49"/>
      <c r="S5" s="47"/>
      <c r="T5" s="50"/>
      <c r="U5" s="44"/>
      <c r="V5" s="49"/>
      <c r="W5" s="49"/>
      <c r="X5" s="48"/>
    </row>
    <row r="6" spans="1:24" x14ac:dyDescent="0.2">
      <c r="A6" s="8" t="s">
        <v>137</v>
      </c>
      <c r="B6" s="69"/>
      <c r="C6" s="53"/>
      <c r="E6" s="43"/>
      <c r="F6" s="3">
        <v>1</v>
      </c>
      <c r="G6" s="4">
        <f>COUNTIF(B15:B28,"y")/COUNTA(B15:B28)</f>
        <v>0.6428571428571429</v>
      </c>
      <c r="H6" s="3">
        <f>IF(G6&gt;=75%,3,IF(G6&gt;=50%,2,IF(G6&gt;0,1,0)))</f>
        <v>2</v>
      </c>
      <c r="I6" s="3" t="str">
        <f>IF(G6&gt;=75%,"Strong",IF(G6&gt;=50%,"Moderate",IF(G6&gt;0,"Weak","None")))</f>
        <v>Moderate</v>
      </c>
      <c r="K6" s="43"/>
      <c r="L6" s="43"/>
      <c r="M6" s="43"/>
      <c r="P6" s="43"/>
      <c r="Q6" s="43"/>
      <c r="R6" s="43"/>
      <c r="T6" s="43"/>
      <c r="U6" s="43"/>
      <c r="V6" s="43"/>
      <c r="W6" s="43"/>
      <c r="X6" s="43"/>
    </row>
    <row r="7" spans="1:24" x14ac:dyDescent="0.2">
      <c r="A7" s="41" t="s">
        <v>138</v>
      </c>
      <c r="B7" s="70" t="s">
        <v>148</v>
      </c>
      <c r="C7" s="71"/>
      <c r="D7" s="44"/>
      <c r="E7" s="42"/>
      <c r="F7" s="3">
        <v>2</v>
      </c>
      <c r="G7" s="4">
        <f>COUNTIF(B33:B37,"y")/COUNTA(B33:B37)</f>
        <v>0.8</v>
      </c>
      <c r="H7" s="3">
        <f t="shared" ref="H7:H9" si="0">IF(G7&gt;=75%,3,IF(G7&gt;=50%,2,IF(G7&gt;0,1,0)))</f>
        <v>3</v>
      </c>
      <c r="I7" s="3" t="str">
        <f t="shared" ref="I7:I17" si="1">IF(G7&gt;=75%,"Strong",IF(G7&gt;=50%,"Moderate",IF(G7&gt;0,"Weak","None")))</f>
        <v>Strong</v>
      </c>
    </row>
    <row r="8" spans="1:24" ht="16" thickBot="1" x14ac:dyDescent="0.25">
      <c r="A8" s="56" t="s">
        <v>139</v>
      </c>
      <c r="B8" s="72" t="s">
        <v>149</v>
      </c>
      <c r="C8" s="45"/>
      <c r="F8" s="3">
        <v>3</v>
      </c>
      <c r="G8" s="4">
        <f>COUNTIF(B42:B46,"y")/COUNTA(B42:B46)</f>
        <v>0.8</v>
      </c>
      <c r="H8" s="3">
        <f t="shared" si="0"/>
        <v>3</v>
      </c>
      <c r="I8" s="3" t="str">
        <f t="shared" si="1"/>
        <v>Strong</v>
      </c>
    </row>
    <row r="9" spans="1:24" ht="21" customHeight="1" thickBot="1" x14ac:dyDescent="0.25">
      <c r="A9" s="183" t="s">
        <v>10</v>
      </c>
      <c r="B9" s="184"/>
      <c r="C9" s="185"/>
      <c r="F9" s="5">
        <v>4</v>
      </c>
      <c r="G9" s="73">
        <f>COUNTIF(B51:B58,"y")/COUNTA(B51:B58)</f>
        <v>1</v>
      </c>
      <c r="H9" s="5">
        <f t="shared" si="0"/>
        <v>3</v>
      </c>
      <c r="I9" s="5" t="str">
        <f t="shared" si="1"/>
        <v>Strong</v>
      </c>
    </row>
    <row r="10" spans="1:24" ht="24" thickBot="1" x14ac:dyDescent="0.3">
      <c r="A10" s="186" t="s">
        <v>11</v>
      </c>
      <c r="B10" s="187"/>
      <c r="C10" s="188"/>
      <c r="F10" s="74" t="s">
        <v>144</v>
      </c>
      <c r="G10" s="75" t="s">
        <v>4</v>
      </c>
      <c r="H10" s="76">
        <f>SUM(H6:H9)</f>
        <v>11</v>
      </c>
      <c r="J10" s="77"/>
      <c r="K10" s="77"/>
      <c r="L10" s="77" t="s">
        <v>150</v>
      </c>
    </row>
    <row r="11" spans="1:24" ht="33" thickBot="1" x14ac:dyDescent="0.25">
      <c r="A11" s="7"/>
      <c r="B11" s="9"/>
      <c r="C11" s="9"/>
      <c r="F11" s="78" t="s">
        <v>0</v>
      </c>
      <c r="J11" s="79" t="s">
        <v>5</v>
      </c>
      <c r="K11" s="80">
        <f>H10/12</f>
        <v>0.91666666666666663</v>
      </c>
      <c r="L11" s="75" t="str">
        <f>IF(K11&gt;69%,"Strong",IF(K11&gt;49%,"Moderate",IF(K11&gt;0,"Weak","No Fidelity")))</f>
        <v>Strong</v>
      </c>
    </row>
    <row r="12" spans="1:24" ht="33" thickBot="1" x14ac:dyDescent="0.25">
      <c r="A12" s="180" t="s">
        <v>12</v>
      </c>
      <c r="B12" s="189"/>
      <c r="C12" s="189"/>
      <c r="F12" s="81" t="s">
        <v>151</v>
      </c>
      <c r="G12" s="67" t="s">
        <v>145</v>
      </c>
      <c r="H12" s="59" t="s">
        <v>146</v>
      </c>
      <c r="I12" s="68" t="s">
        <v>147</v>
      </c>
      <c r="J12" s="79" t="s">
        <v>6</v>
      </c>
      <c r="K12" s="82">
        <f>H40/84</f>
        <v>0.95238095238095233</v>
      </c>
      <c r="L12" s="75" t="str">
        <f t="shared" ref="L12:L13" si="2">IF(K12&gt;69%,"Strong",IF(K12&gt;49%,"Moderate",IF(K12&gt;0,"Weak","No Fidelity")))</f>
        <v>Strong</v>
      </c>
    </row>
    <row r="13" spans="1:24" ht="32" x14ac:dyDescent="0.2">
      <c r="A13" s="10"/>
      <c r="B13" s="9"/>
      <c r="C13" s="9"/>
      <c r="F13" s="3">
        <v>1</v>
      </c>
      <c r="G13" s="4">
        <f>COUNTIF(B67:B79,"y")/COUNTA(B67:B79)</f>
        <v>0.53846153846153844</v>
      </c>
      <c r="H13" s="3">
        <f>IF(G13&gt;=75%,3,IF(G13&gt;=50%,2,IF(G13&gt;0,1,0)))</f>
        <v>2</v>
      </c>
      <c r="I13" s="3" t="str">
        <f t="shared" si="1"/>
        <v>Moderate</v>
      </c>
      <c r="J13" s="79" t="s">
        <v>152</v>
      </c>
      <c r="K13" s="82">
        <f>(H10+H40)/96</f>
        <v>0.94791666666666663</v>
      </c>
      <c r="L13" s="75" t="str">
        <f t="shared" si="2"/>
        <v>Strong</v>
      </c>
    </row>
    <row r="14" spans="1:24" ht="17" x14ac:dyDescent="0.2">
      <c r="A14" s="11" t="s">
        <v>13</v>
      </c>
      <c r="B14" s="12" t="s">
        <v>14</v>
      </c>
      <c r="C14" s="13"/>
      <c r="F14" s="3">
        <v>2</v>
      </c>
      <c r="G14" s="4">
        <f>COUNTIF(B87:B97,"y")/COUNTA(B87:B97)</f>
        <v>0.81818181818181823</v>
      </c>
      <c r="H14" s="3">
        <f>IF(G14&gt;=75%,3,IF(G14&gt;=50%,2,IF(G14&gt;0,1,0)))</f>
        <v>3</v>
      </c>
      <c r="I14" s="3" t="str">
        <f t="shared" si="1"/>
        <v>Strong</v>
      </c>
    </row>
    <row r="15" spans="1:24" ht="16" x14ac:dyDescent="0.2">
      <c r="A15" s="14" t="s">
        <v>15</v>
      </c>
      <c r="B15" s="1" t="s">
        <v>268</v>
      </c>
      <c r="C15" s="16"/>
      <c r="F15" s="3">
        <v>3</v>
      </c>
      <c r="G15" s="4">
        <f>COUNTIF(B107:B118,"y")/COUNTA(B107:B118)</f>
        <v>0.83333333333333337</v>
      </c>
      <c r="H15" s="3">
        <f>IF(G15&gt;=75%,3,IF(G15&gt;=50%,2,IF(G15&gt;0,1,0)))</f>
        <v>3</v>
      </c>
      <c r="I15" s="3" t="str">
        <f t="shared" si="1"/>
        <v>Strong</v>
      </c>
    </row>
    <row r="16" spans="1:24" ht="32" x14ac:dyDescent="0.2">
      <c r="A16" s="14" t="s">
        <v>16</v>
      </c>
      <c r="B16" s="1" t="s">
        <v>143</v>
      </c>
      <c r="C16" s="16"/>
      <c r="F16" s="3">
        <v>4</v>
      </c>
      <c r="G16" s="4">
        <f>COUNTIF(B125:B130,"y")/COUNTA(B125:B130)</f>
        <v>1</v>
      </c>
      <c r="H16" s="3">
        <f>IF(G16&gt;=75%,3,IF(G16&gt;=50%,2,IF(G16&gt;0,1,0)))</f>
        <v>3</v>
      </c>
      <c r="I16" s="3" t="str">
        <f t="shared" si="1"/>
        <v>Strong</v>
      </c>
    </row>
    <row r="17" spans="1:9" ht="32" x14ac:dyDescent="0.2">
      <c r="A17" s="14" t="s">
        <v>17</v>
      </c>
      <c r="B17" s="1" t="s">
        <v>268</v>
      </c>
      <c r="C17" s="16"/>
      <c r="F17" s="5">
        <v>5</v>
      </c>
      <c r="G17" s="73">
        <f>COUNTIF(B137:B142,"y")/COUNTA(B137:B142)</f>
        <v>0.83333333333333337</v>
      </c>
      <c r="H17" s="5">
        <f>IF(G17&gt;=75%,3,IF(G17&gt;=50%,2,IF(G17&gt;0,1,0)))</f>
        <v>3</v>
      </c>
      <c r="I17" s="5" t="str">
        <f t="shared" si="1"/>
        <v>Strong</v>
      </c>
    </row>
    <row r="18" spans="1:9" ht="16" x14ac:dyDescent="0.2">
      <c r="A18" s="14" t="s">
        <v>18</v>
      </c>
      <c r="B18" s="1" t="s">
        <v>143</v>
      </c>
      <c r="C18" s="16"/>
      <c r="F18" s="83" t="s">
        <v>151</v>
      </c>
      <c r="G18" s="83" t="s">
        <v>4</v>
      </c>
      <c r="H18" s="84">
        <f>SUM(H13:H17)</f>
        <v>14</v>
      </c>
    </row>
    <row r="19" spans="1:9" ht="33" thickBot="1" x14ac:dyDescent="0.25">
      <c r="A19" s="17" t="s">
        <v>19</v>
      </c>
      <c r="B19" s="1" t="s">
        <v>143</v>
      </c>
      <c r="C19" s="16"/>
      <c r="F19" s="61" t="s">
        <v>1</v>
      </c>
      <c r="G19" s="60"/>
      <c r="H19" s="61"/>
      <c r="I19" s="61"/>
    </row>
    <row r="20" spans="1:9" ht="48" x14ac:dyDescent="0.2">
      <c r="A20" s="14" t="s">
        <v>20</v>
      </c>
      <c r="B20" s="1" t="s">
        <v>268</v>
      </c>
      <c r="C20" s="16"/>
      <c r="F20" s="3">
        <v>6</v>
      </c>
      <c r="G20" s="4">
        <f>COUNTIF(B149:B157,"y")/COUNTA(B149:B157)</f>
        <v>0.88888888888888884</v>
      </c>
      <c r="H20" s="3">
        <f>IF(G20&gt;=75%,3,IF(G20&gt;=50%,2,IF(G20&gt;0,1,0)))</f>
        <v>3</v>
      </c>
      <c r="I20" s="3" t="str">
        <f>IF(G20&gt;=75%,"Strong",IF(G20&gt;=50%,"Moderate",IF(G20&gt;0,"Weak","None")))</f>
        <v>Strong</v>
      </c>
    </row>
    <row r="21" spans="1:9" ht="32" x14ac:dyDescent="0.2">
      <c r="A21" s="14" t="s">
        <v>21</v>
      </c>
      <c r="B21" s="1" t="s">
        <v>268</v>
      </c>
      <c r="C21" s="16"/>
      <c r="F21" s="3">
        <v>7</v>
      </c>
      <c r="G21" s="4">
        <f>COUNTIF(B161:B167,"y")/COUNTA(B161:B167)</f>
        <v>0.5714285714285714</v>
      </c>
      <c r="H21" s="3">
        <f>IF(G21&gt;=75%,3,IF(G21&gt;=50%,2,IF(G21&gt;0,1,0)))</f>
        <v>2</v>
      </c>
      <c r="I21" s="3" t="str">
        <f>IF(G21&gt;=75%,"Strong",IF(G21&gt;=50%,"Moderate",IF(G21&gt;0,"Weak","None")))</f>
        <v>Moderate</v>
      </c>
    </row>
    <row r="22" spans="1:9" ht="32" x14ac:dyDescent="0.2">
      <c r="A22" s="17" t="s">
        <v>22</v>
      </c>
      <c r="B22" s="1" t="s">
        <v>268</v>
      </c>
      <c r="C22" s="16"/>
      <c r="F22" s="5">
        <v>8</v>
      </c>
      <c r="G22" s="73">
        <f>COUNTIF(B172:B177,"y")/COUNTA(B172:B177)</f>
        <v>1</v>
      </c>
      <c r="H22" s="5">
        <f>IF(G22&gt;=75%,3,IF(G22&gt;=50%,2,IF(G22&gt;0,1,0)))</f>
        <v>3</v>
      </c>
      <c r="I22" s="5" t="str">
        <f>IF(G22&gt;=75%,"Strong",IF(G22&gt;=50%,"Moderate",IF(G22&gt;0,"Weak","None")))</f>
        <v>Strong</v>
      </c>
    </row>
    <row r="23" spans="1:9" ht="32" x14ac:dyDescent="0.2">
      <c r="A23" s="17" t="s">
        <v>23</v>
      </c>
      <c r="B23" s="1" t="s">
        <v>143</v>
      </c>
      <c r="C23" s="16"/>
      <c r="F23" s="85" t="s">
        <v>1</v>
      </c>
      <c r="G23" s="83" t="s">
        <v>4</v>
      </c>
      <c r="H23" s="84">
        <f>SUM(H20:H22)</f>
        <v>8</v>
      </c>
    </row>
    <row r="24" spans="1:9" ht="32" x14ac:dyDescent="0.2">
      <c r="A24" s="17" t="s">
        <v>24</v>
      </c>
      <c r="B24" s="1" t="s">
        <v>143</v>
      </c>
      <c r="C24" s="16"/>
    </row>
    <row r="25" spans="1:9" ht="33" thickBot="1" x14ac:dyDescent="0.25">
      <c r="A25" s="17" t="s">
        <v>25</v>
      </c>
      <c r="B25" s="1" t="s">
        <v>143</v>
      </c>
      <c r="C25" s="16"/>
      <c r="F25" s="86" t="s">
        <v>2</v>
      </c>
      <c r="G25" s="67" t="s">
        <v>145</v>
      </c>
      <c r="H25" s="59" t="s">
        <v>146</v>
      </c>
      <c r="I25" s="68" t="s">
        <v>147</v>
      </c>
    </row>
    <row r="26" spans="1:9" ht="32" x14ac:dyDescent="0.2">
      <c r="A26" s="17" t="s">
        <v>26</v>
      </c>
      <c r="B26" s="1" t="s">
        <v>143</v>
      </c>
      <c r="C26" s="16"/>
      <c r="F26" s="3">
        <v>9</v>
      </c>
      <c r="G26" s="4">
        <f>COUNTIF(B184:B192,"y")/COUNTA(B184:B192)</f>
        <v>0.66666666666666663</v>
      </c>
      <c r="H26" s="3">
        <f>IF(G26&gt;=75%,3,IF(G26&gt;=50%,2,IF(G26&gt;0,1,0)))</f>
        <v>2</v>
      </c>
      <c r="I26" s="6" t="str">
        <f>IF(G26&gt;=75%,"Strong",IF(G26&gt;=50%,"Moderate",IF(G26&gt;0,"Weak","None")))</f>
        <v>Moderate</v>
      </c>
    </row>
    <row r="27" spans="1:9" ht="32" x14ac:dyDescent="0.2">
      <c r="A27" s="14" t="s">
        <v>27</v>
      </c>
      <c r="B27" s="1" t="s">
        <v>143</v>
      </c>
      <c r="C27" s="16"/>
      <c r="F27" s="3">
        <v>10</v>
      </c>
      <c r="G27" s="4">
        <f>COUNTIF(B198:B206,"y")/COUNTA(B198:B206)</f>
        <v>0.88888888888888884</v>
      </c>
      <c r="H27" s="3">
        <f t="shared" ref="H27:H34" si="3">IF(G27&gt;=75%,3,IF(G27&gt;=50%,2,IF(G27&gt;0,1,0)))</f>
        <v>3</v>
      </c>
      <c r="I27" s="3" t="str">
        <f t="shared" ref="I27:I34" si="4">IF(G27&gt;=75%,"Strong",IF(G27&gt;=50%,"Moderate",IF(G27&gt;0,"Weak","None")))</f>
        <v>Strong</v>
      </c>
    </row>
    <row r="28" spans="1:9" ht="48" x14ac:dyDescent="0.2">
      <c r="A28" s="14" t="s">
        <v>28</v>
      </c>
      <c r="B28" s="1" t="s">
        <v>143</v>
      </c>
      <c r="C28" s="16"/>
      <c r="F28" s="3">
        <v>11</v>
      </c>
      <c r="G28" s="4">
        <f>COUNTIF(B211:B223,"y")/COUNTA(B211:B223)</f>
        <v>0.92307692307692313</v>
      </c>
      <c r="H28" s="3">
        <f t="shared" si="3"/>
        <v>3</v>
      </c>
      <c r="I28" s="3" t="str">
        <f t="shared" si="4"/>
        <v>Strong</v>
      </c>
    </row>
    <row r="29" spans="1:9" x14ac:dyDescent="0.2">
      <c r="A29" s="18"/>
      <c r="B29" s="9"/>
      <c r="C29" s="9"/>
      <c r="F29" s="3">
        <v>12</v>
      </c>
      <c r="G29" s="4">
        <f>COUNTIF(B228:B233,"y")/COUNTA(B228:B233)</f>
        <v>1</v>
      </c>
      <c r="H29" s="3">
        <f t="shared" si="3"/>
        <v>3</v>
      </c>
      <c r="I29" s="3" t="str">
        <f t="shared" si="4"/>
        <v>Strong</v>
      </c>
    </row>
    <row r="30" spans="1:9" ht="33" customHeight="1" x14ac:dyDescent="0.2">
      <c r="A30" s="180" t="s">
        <v>141</v>
      </c>
      <c r="B30" s="180"/>
      <c r="C30" s="180"/>
      <c r="F30" s="3">
        <v>13</v>
      </c>
      <c r="G30" s="4">
        <f>COUNTIF(B238:B245,"y")/COUNTA(B238:B245)</f>
        <v>1</v>
      </c>
      <c r="H30" s="3">
        <f t="shared" si="3"/>
        <v>3</v>
      </c>
      <c r="I30" s="3" t="str">
        <f t="shared" si="4"/>
        <v>Strong</v>
      </c>
    </row>
    <row r="31" spans="1:9" ht="16" x14ac:dyDescent="0.2">
      <c r="A31" s="62"/>
      <c r="B31" s="9"/>
      <c r="C31" s="9"/>
      <c r="F31" s="3">
        <v>14</v>
      </c>
      <c r="G31" s="4">
        <f>COUNTIF(B250:B258,"y")/COUNTA(B250:B258)</f>
        <v>1</v>
      </c>
      <c r="H31" s="3">
        <f t="shared" si="3"/>
        <v>3</v>
      </c>
      <c r="I31" s="3" t="str">
        <f t="shared" si="4"/>
        <v>Strong</v>
      </c>
    </row>
    <row r="32" spans="1:9" ht="17" x14ac:dyDescent="0.2">
      <c r="A32" s="19" t="s">
        <v>13</v>
      </c>
      <c r="B32" s="12" t="s">
        <v>14</v>
      </c>
      <c r="C32" s="13"/>
      <c r="F32" s="3">
        <v>15</v>
      </c>
      <c r="G32" s="4">
        <f>COUNTIF(B263:B267,"y")/COUNTA(B263:B267)</f>
        <v>1</v>
      </c>
      <c r="H32" s="3">
        <f t="shared" si="3"/>
        <v>3</v>
      </c>
      <c r="I32" s="3" t="str">
        <f t="shared" si="4"/>
        <v>Strong</v>
      </c>
    </row>
    <row r="33" spans="1:10" ht="16" x14ac:dyDescent="0.2">
      <c r="A33" s="14" t="s">
        <v>29</v>
      </c>
      <c r="B33" s="1" t="s">
        <v>143</v>
      </c>
      <c r="C33" s="16"/>
      <c r="F33" s="3">
        <v>16</v>
      </c>
      <c r="G33" s="4">
        <f>COUNTIF(B272:B276,"y")/COUNTA(B272:B276)</f>
        <v>1</v>
      </c>
      <c r="H33" s="3">
        <f t="shared" si="3"/>
        <v>3</v>
      </c>
      <c r="I33" s="3" t="str">
        <f t="shared" si="4"/>
        <v>Strong</v>
      </c>
    </row>
    <row r="34" spans="1:10" ht="32" x14ac:dyDescent="0.2">
      <c r="A34" s="14" t="s">
        <v>30</v>
      </c>
      <c r="B34" s="1" t="s">
        <v>143</v>
      </c>
      <c r="C34" s="16"/>
      <c r="F34" s="3">
        <v>17</v>
      </c>
      <c r="G34" s="4">
        <f>COUNTIF(B281:B287,"y")/COUNTA(B281:B287)</f>
        <v>1</v>
      </c>
      <c r="H34" s="3">
        <f t="shared" si="3"/>
        <v>3</v>
      </c>
      <c r="I34" s="3" t="str">
        <f t="shared" si="4"/>
        <v>Strong</v>
      </c>
    </row>
    <row r="35" spans="1:10" ht="48" x14ac:dyDescent="0.2">
      <c r="A35" s="14" t="s">
        <v>31</v>
      </c>
      <c r="B35" s="1" t="s">
        <v>143</v>
      </c>
      <c r="C35" s="16"/>
      <c r="F35" s="87" t="s">
        <v>2</v>
      </c>
      <c r="G35" s="88" t="s">
        <v>4</v>
      </c>
      <c r="H35" s="88">
        <f>SUM(H26:H34)</f>
        <v>26</v>
      </c>
      <c r="I35" s="88" t="s">
        <v>153</v>
      </c>
      <c r="J35" s="88">
        <f>H35*2</f>
        <v>52</v>
      </c>
    </row>
    <row r="36" spans="1:10" ht="33" thickBot="1" x14ac:dyDescent="0.25">
      <c r="A36" s="14" t="s">
        <v>32</v>
      </c>
      <c r="B36" s="1" t="s">
        <v>268</v>
      </c>
      <c r="C36" s="16"/>
      <c r="F36" s="89" t="s">
        <v>3</v>
      </c>
      <c r="G36" s="67" t="s">
        <v>145</v>
      </c>
      <c r="H36" s="59" t="s">
        <v>146</v>
      </c>
      <c r="I36" s="68" t="s">
        <v>147</v>
      </c>
    </row>
    <row r="37" spans="1:10" ht="48" x14ac:dyDescent="0.2">
      <c r="A37" s="14" t="s">
        <v>33</v>
      </c>
      <c r="B37" s="1" t="s">
        <v>143</v>
      </c>
      <c r="C37" s="16"/>
      <c r="F37" s="3">
        <v>18</v>
      </c>
      <c r="G37" s="4">
        <f>COUNTIF(B295:B299,"y")/COUNTA(B295:B299)</f>
        <v>1</v>
      </c>
      <c r="H37" s="3">
        <f>IF(G37&gt;=75%,3,IF(G37&gt;=50%,2,IF(G37&gt;0,1,0)))</f>
        <v>3</v>
      </c>
      <c r="I37" s="3" t="str">
        <f>IF(G37&gt;=75%,"Strong",IF(G37&gt;=50%,"Moderate",IF(G37&gt;0,"Weak","None")))</f>
        <v>Strong</v>
      </c>
    </row>
    <row r="38" spans="1:10" ht="16" thickBot="1" x14ac:dyDescent="0.25">
      <c r="A38" s="7"/>
      <c r="B38" s="9"/>
      <c r="C38" s="9"/>
      <c r="F38" s="61" t="s">
        <v>154</v>
      </c>
      <c r="G38" s="61"/>
      <c r="H38" s="61"/>
      <c r="I38" s="61"/>
    </row>
    <row r="39" spans="1:10" ht="27" customHeight="1" x14ac:dyDescent="0.2">
      <c r="A39" s="180" t="s">
        <v>34</v>
      </c>
      <c r="B39" s="180"/>
      <c r="C39" s="180"/>
      <c r="F39" s="5">
        <v>19</v>
      </c>
      <c r="G39" s="4">
        <f>COUNTIF(B308:B314,"y")/COUNTA(B308:B314)</f>
        <v>1</v>
      </c>
      <c r="H39" s="5">
        <f>IF(G39&gt;=75%,3,IF(G39&gt;=50%,2,IF(G39&gt;0,1,0)))</f>
        <v>3</v>
      </c>
      <c r="I39" s="5" t="str">
        <f>IF(G39&gt;=75%,"Strong",IF(G39&gt;=50%,"Moderate",IF(G39&gt;0,"Weak","None")))</f>
        <v>Strong</v>
      </c>
    </row>
    <row r="40" spans="1:10" x14ac:dyDescent="0.2">
      <c r="A40" s="20"/>
      <c r="B40" s="9"/>
      <c r="C40" s="9"/>
      <c r="F40" s="75" t="s">
        <v>155</v>
      </c>
      <c r="G40" s="75"/>
      <c r="H40" s="75">
        <f>H18+H39+H37+J35+H23</f>
        <v>80</v>
      </c>
    </row>
    <row r="41" spans="1:10" ht="17" x14ac:dyDescent="0.2">
      <c r="A41" s="21" t="s">
        <v>13</v>
      </c>
      <c r="B41" s="12" t="s">
        <v>14</v>
      </c>
      <c r="C41" s="13"/>
    </row>
    <row r="42" spans="1:10" ht="32" x14ac:dyDescent="0.2">
      <c r="A42" s="22" t="s">
        <v>35</v>
      </c>
      <c r="B42" s="1" t="s">
        <v>143</v>
      </c>
      <c r="C42" s="16"/>
    </row>
    <row r="43" spans="1:10" ht="16" x14ac:dyDescent="0.2">
      <c r="A43" s="22" t="s">
        <v>36</v>
      </c>
      <c r="B43" s="1" t="s">
        <v>143</v>
      </c>
      <c r="C43" s="16"/>
    </row>
    <row r="44" spans="1:10" ht="32" x14ac:dyDescent="0.2">
      <c r="A44" s="22" t="s">
        <v>37</v>
      </c>
      <c r="B44" s="1" t="s">
        <v>268</v>
      </c>
      <c r="C44" s="16"/>
    </row>
    <row r="45" spans="1:10" ht="32" x14ac:dyDescent="0.2">
      <c r="A45" s="22" t="s">
        <v>38</v>
      </c>
      <c r="B45" s="1" t="s">
        <v>143</v>
      </c>
      <c r="C45" s="16"/>
    </row>
    <row r="46" spans="1:10" ht="48" x14ac:dyDescent="0.2">
      <c r="A46" s="22" t="s">
        <v>39</v>
      </c>
      <c r="B46" s="1" t="s">
        <v>143</v>
      </c>
      <c r="C46" s="16"/>
    </row>
    <row r="47" spans="1:10" x14ac:dyDescent="0.2">
      <c r="A47" s="23"/>
      <c r="B47" s="9"/>
      <c r="C47" s="9"/>
    </row>
    <row r="48" spans="1:10" ht="41.25" customHeight="1" x14ac:dyDescent="0.2">
      <c r="A48" s="180" t="s">
        <v>40</v>
      </c>
      <c r="B48" s="180"/>
      <c r="C48" s="180"/>
    </row>
    <row r="49" spans="1:3" x14ac:dyDescent="0.2">
      <c r="A49" s="20"/>
      <c r="B49" s="9"/>
      <c r="C49" s="9"/>
    </row>
    <row r="50" spans="1:3" ht="17" x14ac:dyDescent="0.2">
      <c r="A50" s="21" t="s">
        <v>13</v>
      </c>
      <c r="B50" s="12" t="s">
        <v>14</v>
      </c>
      <c r="C50" s="13"/>
    </row>
    <row r="51" spans="1:3" ht="32" x14ac:dyDescent="0.2">
      <c r="A51" s="22" t="s">
        <v>41</v>
      </c>
      <c r="B51" s="1" t="s">
        <v>143</v>
      </c>
      <c r="C51" s="16"/>
    </row>
    <row r="52" spans="1:3" ht="64" x14ac:dyDescent="0.2">
      <c r="A52" s="22" t="s">
        <v>42</v>
      </c>
      <c r="B52" s="1" t="s">
        <v>143</v>
      </c>
      <c r="C52" s="16"/>
    </row>
    <row r="53" spans="1:3" ht="64" x14ac:dyDescent="0.2">
      <c r="A53" s="22" t="s">
        <v>43</v>
      </c>
      <c r="B53" s="1" t="s">
        <v>143</v>
      </c>
      <c r="C53" s="16"/>
    </row>
    <row r="54" spans="1:3" ht="64" x14ac:dyDescent="0.2">
      <c r="A54" s="22" t="s">
        <v>44</v>
      </c>
      <c r="B54" s="1" t="s">
        <v>143</v>
      </c>
      <c r="C54" s="16"/>
    </row>
    <row r="55" spans="1:3" ht="64" x14ac:dyDescent="0.2">
      <c r="A55" s="22" t="s">
        <v>45</v>
      </c>
      <c r="B55" s="1" t="s">
        <v>143</v>
      </c>
      <c r="C55" s="16"/>
    </row>
    <row r="56" spans="1:3" ht="48" x14ac:dyDescent="0.2">
      <c r="A56" s="22" t="s">
        <v>46</v>
      </c>
      <c r="B56" s="1" t="s">
        <v>143</v>
      </c>
      <c r="C56" s="16"/>
    </row>
    <row r="57" spans="1:3" ht="32" x14ac:dyDescent="0.2">
      <c r="A57" s="22" t="s">
        <v>47</v>
      </c>
      <c r="B57" s="1" t="s">
        <v>143</v>
      </c>
      <c r="C57" s="16"/>
    </row>
    <row r="58" spans="1:3" ht="48" x14ac:dyDescent="0.2">
      <c r="A58" s="22" t="s">
        <v>48</v>
      </c>
      <c r="B58" s="1" t="s">
        <v>143</v>
      </c>
      <c r="C58" s="16"/>
    </row>
    <row r="59" spans="1:3" ht="16" thickBot="1" x14ac:dyDescent="0.25">
      <c r="A59" s="7"/>
      <c r="B59" s="9"/>
      <c r="C59" s="9"/>
    </row>
    <row r="60" spans="1:3" ht="21" customHeight="1" thickBot="1" x14ac:dyDescent="0.25">
      <c r="A60" s="183" t="s">
        <v>49</v>
      </c>
      <c r="B60" s="184"/>
      <c r="C60" s="185"/>
    </row>
    <row r="61" spans="1:3" x14ac:dyDescent="0.2">
      <c r="A61" s="24"/>
      <c r="C61" s="2"/>
    </row>
    <row r="62" spans="1:3" ht="20" x14ac:dyDescent="0.2">
      <c r="A62" s="190" t="s">
        <v>50</v>
      </c>
      <c r="B62" s="191"/>
      <c r="C62" s="192"/>
    </row>
    <row r="64" spans="1:3" ht="42.75" customHeight="1" x14ac:dyDescent="0.2">
      <c r="A64" s="193" t="s">
        <v>51</v>
      </c>
      <c r="B64" s="193"/>
      <c r="C64" s="193"/>
    </row>
    <row r="65" spans="1:3" x14ac:dyDescent="0.2">
      <c r="B65" s="9"/>
      <c r="C65" s="9"/>
    </row>
    <row r="66" spans="1:3" ht="16" x14ac:dyDescent="0.2">
      <c r="A66" s="25" t="s">
        <v>13</v>
      </c>
      <c r="B66" s="12" t="s">
        <v>14</v>
      </c>
      <c r="C66" s="26"/>
    </row>
    <row r="67" spans="1:3" ht="98" x14ac:dyDescent="0.2">
      <c r="A67" s="22" t="s">
        <v>52</v>
      </c>
      <c r="B67" s="1" t="s">
        <v>268</v>
      </c>
      <c r="C67" s="16"/>
    </row>
    <row r="68" spans="1:3" ht="48" x14ac:dyDescent="0.2">
      <c r="A68" s="22" t="s">
        <v>53</v>
      </c>
      <c r="B68" s="1" t="s">
        <v>143</v>
      </c>
      <c r="C68" s="16"/>
    </row>
    <row r="69" spans="1:3" ht="48" x14ac:dyDescent="0.2">
      <c r="A69" s="22" t="s">
        <v>54</v>
      </c>
      <c r="B69" s="1" t="s">
        <v>143</v>
      </c>
      <c r="C69" s="16"/>
    </row>
    <row r="70" spans="1:3" ht="32" x14ac:dyDescent="0.2">
      <c r="A70" s="22" t="s">
        <v>55</v>
      </c>
      <c r="B70" s="1" t="s">
        <v>268</v>
      </c>
      <c r="C70" s="16"/>
    </row>
    <row r="71" spans="1:3" ht="32" x14ac:dyDescent="0.2">
      <c r="A71" s="22" t="s">
        <v>56</v>
      </c>
      <c r="B71" s="1" t="s">
        <v>268</v>
      </c>
      <c r="C71" s="16"/>
    </row>
    <row r="72" spans="1:3" ht="112" x14ac:dyDescent="0.2">
      <c r="A72" s="27" t="s">
        <v>57</v>
      </c>
      <c r="B72" s="1" t="s">
        <v>268</v>
      </c>
      <c r="C72" s="16"/>
    </row>
    <row r="73" spans="1:3" ht="48" x14ac:dyDescent="0.2">
      <c r="A73" s="27" t="s">
        <v>58</v>
      </c>
      <c r="B73" s="1" t="s">
        <v>143</v>
      </c>
      <c r="C73" s="16"/>
    </row>
    <row r="74" spans="1:3" ht="48" x14ac:dyDescent="0.2">
      <c r="A74" s="27" t="s">
        <v>59</v>
      </c>
      <c r="B74" s="1" t="s">
        <v>268</v>
      </c>
      <c r="C74" s="16"/>
    </row>
    <row r="75" spans="1:3" ht="82" x14ac:dyDescent="0.2">
      <c r="A75" s="27" t="s">
        <v>60</v>
      </c>
      <c r="B75" s="1" t="s">
        <v>143</v>
      </c>
      <c r="C75" s="16"/>
    </row>
    <row r="76" spans="1:3" ht="64" x14ac:dyDescent="0.2">
      <c r="A76" s="27" t="s">
        <v>61</v>
      </c>
      <c r="B76" s="1" t="s">
        <v>143</v>
      </c>
      <c r="C76" s="16"/>
    </row>
    <row r="77" spans="1:3" ht="48" x14ac:dyDescent="0.2">
      <c r="A77" s="17" t="s">
        <v>62</v>
      </c>
      <c r="B77" s="1" t="s">
        <v>143</v>
      </c>
      <c r="C77" s="16"/>
    </row>
    <row r="78" spans="1:3" ht="48" x14ac:dyDescent="0.2">
      <c r="A78" s="17" t="s">
        <v>63</v>
      </c>
      <c r="B78" s="1" t="s">
        <v>143</v>
      </c>
      <c r="C78" s="16"/>
    </row>
    <row r="79" spans="1:3" ht="64" x14ac:dyDescent="0.2">
      <c r="A79" s="17" t="s">
        <v>64</v>
      </c>
      <c r="B79" s="1" t="s">
        <v>268</v>
      </c>
      <c r="C79" s="16"/>
    </row>
    <row r="80" spans="1:3" x14ac:dyDescent="0.2">
      <c r="A80" s="7"/>
      <c r="B80" s="90"/>
      <c r="C80" s="9"/>
    </row>
    <row r="81" spans="1:3" x14ac:dyDescent="0.2">
      <c r="A81" s="28" t="s">
        <v>65</v>
      </c>
      <c r="B81" s="90"/>
      <c r="C81" s="9"/>
    </row>
    <row r="82" spans="1:3" ht="77" x14ac:dyDescent="0.2">
      <c r="A82" s="7" t="s">
        <v>66</v>
      </c>
      <c r="B82" s="9"/>
      <c r="C82" s="9"/>
    </row>
    <row r="83" spans="1:3" x14ac:dyDescent="0.2">
      <c r="A83" s="7"/>
      <c r="B83" s="9"/>
      <c r="C83" s="9"/>
    </row>
    <row r="84" spans="1:3" ht="49.5" customHeight="1" x14ac:dyDescent="0.2">
      <c r="A84" s="180" t="s">
        <v>67</v>
      </c>
      <c r="B84" s="180"/>
      <c r="C84" s="180"/>
    </row>
    <row r="85" spans="1:3" ht="16" x14ac:dyDescent="0.2">
      <c r="A85" s="29"/>
      <c r="B85" s="9"/>
      <c r="C85" s="9"/>
    </row>
    <row r="86" spans="1:3" ht="16" x14ac:dyDescent="0.2">
      <c r="A86" s="30" t="s">
        <v>13</v>
      </c>
      <c r="B86" s="12" t="s">
        <v>14</v>
      </c>
      <c r="C86" s="26"/>
    </row>
    <row r="87" spans="1:3" ht="130" x14ac:dyDescent="0.2">
      <c r="A87" s="14" t="s">
        <v>68</v>
      </c>
      <c r="B87" s="1" t="s">
        <v>143</v>
      </c>
      <c r="C87" s="16"/>
    </row>
    <row r="88" spans="1:3" ht="112" x14ac:dyDescent="0.2">
      <c r="A88" s="14" t="s">
        <v>69</v>
      </c>
      <c r="B88" s="1" t="s">
        <v>143</v>
      </c>
      <c r="C88" s="16"/>
    </row>
    <row r="89" spans="1:3" ht="80" x14ac:dyDescent="0.2">
      <c r="A89" s="17" t="s">
        <v>70</v>
      </c>
      <c r="B89" s="1" t="s">
        <v>268</v>
      </c>
      <c r="C89" s="16"/>
    </row>
    <row r="90" spans="1:3" ht="64" x14ac:dyDescent="0.2">
      <c r="A90" s="14" t="s">
        <v>71</v>
      </c>
      <c r="B90" s="1" t="s">
        <v>268</v>
      </c>
      <c r="C90" s="16"/>
    </row>
    <row r="91" spans="1:3" ht="82" x14ac:dyDescent="0.2">
      <c r="A91" s="14" t="s">
        <v>72</v>
      </c>
      <c r="B91" s="1" t="s">
        <v>143</v>
      </c>
      <c r="C91" s="16"/>
    </row>
    <row r="92" spans="1:3" ht="64" x14ac:dyDescent="0.2">
      <c r="A92" s="17" t="s">
        <v>73</v>
      </c>
      <c r="B92" s="1" t="s">
        <v>143</v>
      </c>
      <c r="C92" s="16"/>
    </row>
    <row r="93" spans="1:3" ht="82" x14ac:dyDescent="0.2">
      <c r="A93" s="17" t="s">
        <v>74</v>
      </c>
      <c r="B93" s="1" t="s">
        <v>143</v>
      </c>
      <c r="C93" s="16"/>
    </row>
    <row r="94" spans="1:3" ht="64" x14ac:dyDescent="0.2">
      <c r="A94" s="17" t="s">
        <v>75</v>
      </c>
      <c r="B94" s="1" t="s">
        <v>143</v>
      </c>
      <c r="C94" s="16"/>
    </row>
    <row r="95" spans="1:3" ht="48" x14ac:dyDescent="0.2">
      <c r="A95" s="14" t="s">
        <v>76</v>
      </c>
      <c r="B95" s="1" t="s">
        <v>143</v>
      </c>
      <c r="C95" s="16"/>
    </row>
    <row r="96" spans="1:3" ht="114" x14ac:dyDescent="0.2">
      <c r="A96" s="14" t="s">
        <v>77</v>
      </c>
      <c r="B96" s="1" t="s">
        <v>143</v>
      </c>
      <c r="C96" s="16"/>
    </row>
    <row r="97" spans="1:3" ht="64" x14ac:dyDescent="0.2">
      <c r="A97" s="14" t="s">
        <v>78</v>
      </c>
      <c r="B97" s="1" t="s">
        <v>143</v>
      </c>
      <c r="C97" s="16"/>
    </row>
    <row r="98" spans="1:3" x14ac:dyDescent="0.2">
      <c r="A98" s="7"/>
      <c r="B98" s="9"/>
      <c r="C98" s="9"/>
    </row>
    <row r="99" spans="1:3" ht="38" x14ac:dyDescent="0.2">
      <c r="A99" s="31" t="s">
        <v>79</v>
      </c>
      <c r="B99" s="9"/>
      <c r="C99" s="9"/>
    </row>
    <row r="100" spans="1:3" ht="26" x14ac:dyDescent="0.2">
      <c r="A100" s="31" t="s">
        <v>80</v>
      </c>
      <c r="B100" s="9"/>
      <c r="C100" s="9"/>
    </row>
    <row r="101" spans="1:3" ht="26" x14ac:dyDescent="0.2">
      <c r="A101" s="31" t="s">
        <v>81</v>
      </c>
      <c r="B101" s="9"/>
      <c r="C101" s="9"/>
    </row>
    <row r="102" spans="1:3" ht="26" x14ac:dyDescent="0.2">
      <c r="A102" s="31" t="s">
        <v>82</v>
      </c>
      <c r="B102" s="9"/>
      <c r="C102" s="9"/>
    </row>
    <row r="103" spans="1:3" x14ac:dyDescent="0.2">
      <c r="A103" s="7"/>
      <c r="B103" s="9"/>
      <c r="C103" s="9"/>
    </row>
    <row r="104" spans="1:3" ht="51" customHeight="1" x14ac:dyDescent="0.2">
      <c r="A104" s="180" t="s">
        <v>83</v>
      </c>
      <c r="B104" s="180"/>
      <c r="C104" s="180"/>
    </row>
    <row r="105" spans="1:3" ht="16" x14ac:dyDescent="0.2">
      <c r="A105" s="32"/>
      <c r="B105" s="9"/>
      <c r="C105" s="9"/>
    </row>
    <row r="106" spans="1:3" ht="16" x14ac:dyDescent="0.2">
      <c r="A106" s="30" t="s">
        <v>13</v>
      </c>
      <c r="B106" s="12" t="s">
        <v>14</v>
      </c>
      <c r="C106" s="26"/>
    </row>
    <row r="107" spans="1:3" ht="112" x14ac:dyDescent="0.2">
      <c r="A107" s="14" t="s">
        <v>84</v>
      </c>
      <c r="B107" s="1" t="s">
        <v>268</v>
      </c>
      <c r="C107" s="16"/>
    </row>
    <row r="108" spans="1:3" ht="48" x14ac:dyDescent="0.2">
      <c r="A108" s="14" t="s">
        <v>85</v>
      </c>
      <c r="B108" s="1" t="s">
        <v>143</v>
      </c>
      <c r="C108" s="16"/>
    </row>
    <row r="109" spans="1:3" ht="32" x14ac:dyDescent="0.2">
      <c r="A109" s="14" t="s">
        <v>140</v>
      </c>
      <c r="B109" s="1" t="s">
        <v>143</v>
      </c>
      <c r="C109" s="16"/>
    </row>
    <row r="110" spans="1:3" ht="48" x14ac:dyDescent="0.2">
      <c r="A110" s="14" t="s">
        <v>86</v>
      </c>
      <c r="B110" s="1" t="s">
        <v>143</v>
      </c>
      <c r="C110" s="16"/>
    </row>
    <row r="111" spans="1:3" ht="64" x14ac:dyDescent="0.2">
      <c r="A111" s="14" t="s">
        <v>87</v>
      </c>
      <c r="B111" s="1" t="s">
        <v>143</v>
      </c>
      <c r="C111" s="16"/>
    </row>
    <row r="112" spans="1:3" ht="32" x14ac:dyDescent="0.2">
      <c r="A112" s="14" t="s">
        <v>88</v>
      </c>
      <c r="B112" s="1" t="s">
        <v>143</v>
      </c>
      <c r="C112" s="16"/>
    </row>
    <row r="113" spans="1:3" ht="48" x14ac:dyDescent="0.2">
      <c r="A113" s="14" t="s">
        <v>89</v>
      </c>
      <c r="B113" s="1" t="s">
        <v>143</v>
      </c>
      <c r="C113" s="16"/>
    </row>
    <row r="114" spans="1:3" ht="96" x14ac:dyDescent="0.2">
      <c r="A114" s="33" t="s">
        <v>90</v>
      </c>
      <c r="B114" s="1" t="s">
        <v>143</v>
      </c>
      <c r="C114" s="16"/>
    </row>
    <row r="115" spans="1:3" ht="48" x14ac:dyDescent="0.2">
      <c r="A115" s="33" t="s">
        <v>91</v>
      </c>
      <c r="B115" s="1" t="s">
        <v>143</v>
      </c>
      <c r="C115" s="16"/>
    </row>
    <row r="116" spans="1:3" ht="48" x14ac:dyDescent="0.2">
      <c r="A116" s="33" t="s">
        <v>92</v>
      </c>
      <c r="B116" s="1" t="s">
        <v>143</v>
      </c>
      <c r="C116" s="16"/>
    </row>
    <row r="117" spans="1:3" ht="64" x14ac:dyDescent="0.2">
      <c r="A117" s="27" t="s">
        <v>93</v>
      </c>
      <c r="B117" s="1" t="s">
        <v>143</v>
      </c>
      <c r="C117" s="16"/>
    </row>
    <row r="118" spans="1:3" ht="80" x14ac:dyDescent="0.2">
      <c r="A118" s="27" t="s">
        <v>94</v>
      </c>
      <c r="B118" s="1" t="s">
        <v>268</v>
      </c>
      <c r="C118" s="16"/>
    </row>
    <row r="119" spans="1:3" x14ac:dyDescent="0.2">
      <c r="A119" s="34"/>
      <c r="B119" s="90"/>
      <c r="C119" s="9"/>
    </row>
    <row r="120" spans="1:3" ht="26" x14ac:dyDescent="0.2">
      <c r="A120" s="35" t="s">
        <v>95</v>
      </c>
      <c r="B120" s="90"/>
      <c r="C120" s="9"/>
    </row>
    <row r="121" spans="1:3" x14ac:dyDescent="0.2">
      <c r="A121" s="34"/>
      <c r="B121" s="9"/>
      <c r="C121" s="9"/>
    </row>
    <row r="122" spans="1:3" ht="48" customHeight="1" x14ac:dyDescent="0.2">
      <c r="A122" s="180" t="s">
        <v>96</v>
      </c>
      <c r="B122" s="180"/>
      <c r="C122" s="180"/>
    </row>
    <row r="123" spans="1:3" x14ac:dyDescent="0.2">
      <c r="A123" s="7"/>
      <c r="B123" s="9"/>
      <c r="C123" s="9"/>
    </row>
    <row r="124" spans="1:3" ht="16" x14ac:dyDescent="0.2">
      <c r="A124" s="30" t="s">
        <v>13</v>
      </c>
      <c r="B124" s="12" t="s">
        <v>14</v>
      </c>
      <c r="C124" s="26"/>
    </row>
    <row r="125" spans="1:3" ht="98" x14ac:dyDescent="0.2">
      <c r="A125" s="17" t="s">
        <v>97</v>
      </c>
      <c r="B125" s="1" t="s">
        <v>143</v>
      </c>
      <c r="C125" s="16"/>
    </row>
    <row r="126" spans="1:3" ht="32" x14ac:dyDescent="0.2">
      <c r="A126" s="36" t="s">
        <v>98</v>
      </c>
      <c r="B126" s="1" t="s">
        <v>143</v>
      </c>
      <c r="C126" s="16"/>
    </row>
    <row r="127" spans="1:3" ht="64" x14ac:dyDescent="0.2">
      <c r="A127" s="14" t="s">
        <v>99</v>
      </c>
      <c r="B127" s="1" t="s">
        <v>143</v>
      </c>
      <c r="C127" s="16"/>
    </row>
    <row r="128" spans="1:3" ht="32" x14ac:dyDescent="0.2">
      <c r="A128" s="14" t="s">
        <v>100</v>
      </c>
      <c r="B128" s="1" t="s">
        <v>143</v>
      </c>
      <c r="C128" s="16"/>
    </row>
    <row r="129" spans="1:3" ht="48" x14ac:dyDescent="0.2">
      <c r="A129" s="17" t="s">
        <v>101</v>
      </c>
      <c r="B129" s="1" t="s">
        <v>143</v>
      </c>
      <c r="C129" s="16"/>
    </row>
    <row r="130" spans="1:3" ht="32" x14ac:dyDescent="0.2">
      <c r="A130" s="14" t="s">
        <v>102</v>
      </c>
      <c r="B130" s="1" t="s">
        <v>143</v>
      </c>
      <c r="C130" s="16"/>
    </row>
    <row r="131" spans="1:3" x14ac:dyDescent="0.2">
      <c r="A131" s="7"/>
      <c r="B131" s="9"/>
      <c r="C131" s="9"/>
    </row>
    <row r="132" spans="1:3" ht="62" x14ac:dyDescent="0.2">
      <c r="A132" s="31" t="s">
        <v>103</v>
      </c>
      <c r="B132" s="9"/>
      <c r="C132" s="9"/>
    </row>
    <row r="133" spans="1:3" x14ac:dyDescent="0.2">
      <c r="A133" s="7"/>
      <c r="B133" s="9"/>
      <c r="C133" s="9"/>
    </row>
    <row r="134" spans="1:3" ht="22.5" customHeight="1" x14ac:dyDescent="0.2">
      <c r="A134" s="180" t="s">
        <v>104</v>
      </c>
      <c r="B134" s="180"/>
      <c r="C134" s="180"/>
    </row>
    <row r="135" spans="1:3" x14ac:dyDescent="0.2">
      <c r="A135" s="7"/>
    </row>
    <row r="136" spans="1:3" ht="16" x14ac:dyDescent="0.2">
      <c r="A136" s="30" t="s">
        <v>13</v>
      </c>
      <c r="B136" s="12" t="s">
        <v>14</v>
      </c>
      <c r="C136" s="37"/>
    </row>
    <row r="137" spans="1:3" ht="16" x14ac:dyDescent="0.2">
      <c r="A137" s="17" t="s">
        <v>105</v>
      </c>
      <c r="B137" s="1" t="s">
        <v>143</v>
      </c>
      <c r="C137" s="16"/>
    </row>
    <row r="138" spans="1:3" ht="32" x14ac:dyDescent="0.2">
      <c r="A138" s="17" t="s">
        <v>106</v>
      </c>
      <c r="B138" s="1" t="s">
        <v>268</v>
      </c>
      <c r="C138" s="16"/>
    </row>
    <row r="139" spans="1:3" ht="48" x14ac:dyDescent="0.2">
      <c r="A139" s="17" t="s">
        <v>107</v>
      </c>
      <c r="B139" s="1" t="s">
        <v>143</v>
      </c>
      <c r="C139" s="16"/>
    </row>
    <row r="140" spans="1:3" ht="96" x14ac:dyDescent="0.2">
      <c r="A140" s="17" t="s">
        <v>108</v>
      </c>
      <c r="B140" s="1" t="s">
        <v>143</v>
      </c>
      <c r="C140" s="16"/>
    </row>
    <row r="141" spans="1:3" ht="96" x14ac:dyDescent="0.2">
      <c r="A141" s="17" t="s">
        <v>109</v>
      </c>
      <c r="B141" s="1" t="s">
        <v>143</v>
      </c>
      <c r="C141" s="16"/>
    </row>
    <row r="142" spans="1:3" ht="32" x14ac:dyDescent="0.2">
      <c r="A142" s="17" t="s">
        <v>110</v>
      </c>
      <c r="B142" s="1" t="s">
        <v>143</v>
      </c>
      <c r="C142" s="16"/>
    </row>
    <row r="143" spans="1:3" x14ac:dyDescent="0.2">
      <c r="A143" s="7"/>
    </row>
    <row r="144" spans="1:3" ht="20" x14ac:dyDescent="0.2">
      <c r="A144" s="190" t="s">
        <v>1</v>
      </c>
      <c r="B144" s="191"/>
      <c r="C144" s="192"/>
    </row>
    <row r="146" spans="1:3" ht="35.25" customHeight="1" x14ac:dyDescent="0.2">
      <c r="A146" s="180" t="s">
        <v>111</v>
      </c>
      <c r="B146" s="180"/>
      <c r="C146" s="180"/>
    </row>
    <row r="147" spans="1:3" ht="16" x14ac:dyDescent="0.2">
      <c r="A147" s="38"/>
    </row>
    <row r="148" spans="1:3" ht="16" x14ac:dyDescent="0.2">
      <c r="A148" s="39" t="s">
        <v>13</v>
      </c>
      <c r="B148" s="12" t="s">
        <v>14</v>
      </c>
      <c r="C148" s="37"/>
    </row>
    <row r="149" spans="1:3" ht="64" x14ac:dyDescent="0.2">
      <c r="A149" s="22" t="s">
        <v>112</v>
      </c>
      <c r="B149" s="1" t="s">
        <v>143</v>
      </c>
      <c r="C149" s="16"/>
    </row>
    <row r="150" spans="1:3" ht="48" x14ac:dyDescent="0.2">
      <c r="A150" s="22" t="s">
        <v>113</v>
      </c>
      <c r="B150" s="1" t="s">
        <v>143</v>
      </c>
      <c r="C150" s="16"/>
    </row>
    <row r="151" spans="1:3" ht="32" x14ac:dyDescent="0.2">
      <c r="A151" s="14" t="s">
        <v>114</v>
      </c>
      <c r="B151" s="1" t="s">
        <v>143</v>
      </c>
      <c r="C151" s="16"/>
    </row>
    <row r="152" spans="1:3" ht="32" x14ac:dyDescent="0.2">
      <c r="A152" s="14" t="s">
        <v>115</v>
      </c>
      <c r="B152" s="1" t="s">
        <v>268</v>
      </c>
      <c r="C152" s="16"/>
    </row>
    <row r="153" spans="1:3" ht="32" x14ac:dyDescent="0.2">
      <c r="A153" s="14" t="s">
        <v>116</v>
      </c>
      <c r="B153" s="1" t="s">
        <v>143</v>
      </c>
      <c r="C153" s="16"/>
    </row>
    <row r="154" spans="1:3" ht="80" x14ac:dyDescent="0.2">
      <c r="A154" s="17" t="s">
        <v>117</v>
      </c>
      <c r="B154" s="1" t="s">
        <v>143</v>
      </c>
      <c r="C154" s="16"/>
    </row>
    <row r="155" spans="1:3" ht="80" x14ac:dyDescent="0.2">
      <c r="A155" s="14" t="s">
        <v>118</v>
      </c>
      <c r="B155" s="1" t="s">
        <v>143</v>
      </c>
      <c r="C155" s="16"/>
    </row>
    <row r="156" spans="1:3" ht="64" x14ac:dyDescent="0.2">
      <c r="A156" s="14" t="s">
        <v>119</v>
      </c>
      <c r="B156" s="1" t="s">
        <v>143</v>
      </c>
      <c r="C156" s="16"/>
    </row>
    <row r="157" spans="1:3" ht="16" x14ac:dyDescent="0.2">
      <c r="A157" s="14" t="s">
        <v>120</v>
      </c>
      <c r="B157" s="1" t="s">
        <v>143</v>
      </c>
      <c r="C157" s="16"/>
    </row>
    <row r="158" spans="1:3" x14ac:dyDescent="0.2">
      <c r="A158" s="7"/>
    </row>
    <row r="159" spans="1:3" ht="37.5" customHeight="1" x14ac:dyDescent="0.2">
      <c r="A159" s="180" t="s">
        <v>121</v>
      </c>
      <c r="B159" s="180"/>
      <c r="C159" s="180"/>
    </row>
    <row r="160" spans="1:3" x14ac:dyDescent="0.2">
      <c r="A160" s="7"/>
    </row>
    <row r="161" spans="1:3" ht="16" x14ac:dyDescent="0.2">
      <c r="A161" s="30" t="s">
        <v>13</v>
      </c>
      <c r="B161" s="12" t="s">
        <v>14</v>
      </c>
      <c r="C161" s="40"/>
    </row>
    <row r="162" spans="1:3" ht="48" x14ac:dyDescent="0.2">
      <c r="A162" s="17" t="s">
        <v>122</v>
      </c>
      <c r="B162" s="1" t="s">
        <v>143</v>
      </c>
      <c r="C162" s="15"/>
    </row>
    <row r="163" spans="1:3" ht="64" x14ac:dyDescent="0.2">
      <c r="A163" s="17" t="s">
        <v>123</v>
      </c>
      <c r="B163" s="1" t="s">
        <v>143</v>
      </c>
      <c r="C163" s="15"/>
    </row>
    <row r="164" spans="1:3" ht="32" x14ac:dyDescent="0.2">
      <c r="A164" s="27" t="s">
        <v>124</v>
      </c>
      <c r="B164" s="1" t="s">
        <v>143</v>
      </c>
      <c r="C164" s="15"/>
    </row>
    <row r="165" spans="1:3" ht="80" x14ac:dyDescent="0.2">
      <c r="A165" s="17" t="s">
        <v>125</v>
      </c>
      <c r="B165" s="1" t="s">
        <v>268</v>
      </c>
      <c r="C165" s="15"/>
    </row>
    <row r="166" spans="1:3" ht="48" x14ac:dyDescent="0.2">
      <c r="A166" s="17" t="s">
        <v>126</v>
      </c>
      <c r="B166" s="1" t="s">
        <v>268</v>
      </c>
      <c r="C166" s="15"/>
    </row>
    <row r="167" spans="1:3" ht="64" x14ac:dyDescent="0.2">
      <c r="A167" s="17" t="s">
        <v>127</v>
      </c>
      <c r="B167" s="1" t="s">
        <v>143</v>
      </c>
      <c r="C167" s="15"/>
    </row>
    <row r="168" spans="1:3" x14ac:dyDescent="0.2">
      <c r="A168" s="7"/>
    </row>
    <row r="169" spans="1:3" ht="36.75" customHeight="1" x14ac:dyDescent="0.2">
      <c r="A169" s="180" t="s">
        <v>128</v>
      </c>
      <c r="B169" s="180"/>
      <c r="C169" s="180"/>
    </row>
    <row r="170" spans="1:3" x14ac:dyDescent="0.2">
      <c r="A170" s="7"/>
    </row>
    <row r="171" spans="1:3" ht="16" x14ac:dyDescent="0.2">
      <c r="A171" s="39" t="s">
        <v>13</v>
      </c>
      <c r="B171" s="12" t="s">
        <v>14</v>
      </c>
      <c r="C171" s="40"/>
    </row>
    <row r="172" spans="1:3" ht="32" x14ac:dyDescent="0.2">
      <c r="A172" s="17" t="s">
        <v>129</v>
      </c>
      <c r="B172" s="1" t="s">
        <v>143</v>
      </c>
      <c r="C172" s="16"/>
    </row>
    <row r="173" spans="1:3" ht="16" x14ac:dyDescent="0.2">
      <c r="A173" s="17" t="s">
        <v>130</v>
      </c>
      <c r="B173" s="1" t="s">
        <v>143</v>
      </c>
      <c r="C173" s="16"/>
    </row>
    <row r="174" spans="1:3" ht="32" x14ac:dyDescent="0.2">
      <c r="A174" s="17" t="s">
        <v>131</v>
      </c>
      <c r="B174" s="1" t="s">
        <v>143</v>
      </c>
      <c r="C174" s="16"/>
    </row>
    <row r="175" spans="1:3" ht="32" x14ac:dyDescent="0.2">
      <c r="A175" s="17" t="s">
        <v>132</v>
      </c>
      <c r="B175" s="1" t="s">
        <v>143</v>
      </c>
      <c r="C175" s="16"/>
    </row>
    <row r="176" spans="1:3" ht="32" x14ac:dyDescent="0.2">
      <c r="A176" s="17" t="s">
        <v>133</v>
      </c>
      <c r="B176" s="1" t="s">
        <v>143</v>
      </c>
      <c r="C176" s="16"/>
    </row>
    <row r="177" spans="1:3" ht="32" x14ac:dyDescent="0.2">
      <c r="A177" s="17" t="s">
        <v>134</v>
      </c>
      <c r="B177" s="1" t="s">
        <v>143</v>
      </c>
      <c r="C177" s="16"/>
    </row>
    <row r="179" spans="1:3" ht="20" x14ac:dyDescent="0.2">
      <c r="A179" s="194" t="s">
        <v>156</v>
      </c>
      <c r="B179" s="195"/>
      <c r="C179" s="196"/>
    </row>
    <row r="181" spans="1:3" ht="20.25" customHeight="1" x14ac:dyDescent="0.2">
      <c r="A181" s="197" t="s">
        <v>157</v>
      </c>
      <c r="B181" s="197"/>
      <c r="C181" s="197"/>
    </row>
    <row r="183" spans="1:3" x14ac:dyDescent="0.2">
      <c r="A183" s="91" t="s">
        <v>13</v>
      </c>
      <c r="B183" s="92" t="s">
        <v>14</v>
      </c>
      <c r="C183" s="15"/>
    </row>
    <row r="184" spans="1:3" ht="64" x14ac:dyDescent="0.2">
      <c r="A184" s="14" t="s">
        <v>158</v>
      </c>
      <c r="B184" s="1" t="s">
        <v>143</v>
      </c>
      <c r="C184" s="15"/>
    </row>
    <row r="185" spans="1:3" ht="48" x14ac:dyDescent="0.2">
      <c r="A185" s="14" t="s">
        <v>159</v>
      </c>
      <c r="B185" s="1" t="s">
        <v>268</v>
      </c>
      <c r="C185" s="15"/>
    </row>
    <row r="186" spans="1:3" ht="32" x14ac:dyDescent="0.2">
      <c r="A186" s="14" t="s">
        <v>160</v>
      </c>
      <c r="B186" s="1" t="s">
        <v>143</v>
      </c>
      <c r="C186" s="15"/>
    </row>
    <row r="187" spans="1:3" ht="32" x14ac:dyDescent="0.2">
      <c r="A187" s="14" t="s">
        <v>161</v>
      </c>
      <c r="B187" s="1" t="s">
        <v>268</v>
      </c>
      <c r="C187" s="15"/>
    </row>
    <row r="188" spans="1:3" ht="64" x14ac:dyDescent="0.2">
      <c r="A188" s="14" t="s">
        <v>162</v>
      </c>
      <c r="B188" s="1" t="s">
        <v>268</v>
      </c>
      <c r="C188" s="15"/>
    </row>
    <row r="189" spans="1:3" ht="16" x14ac:dyDescent="0.2">
      <c r="A189" s="14" t="s">
        <v>163</v>
      </c>
      <c r="B189" s="1" t="s">
        <v>143</v>
      </c>
      <c r="C189" s="15"/>
    </row>
    <row r="190" spans="1:3" ht="32" x14ac:dyDescent="0.2">
      <c r="A190" s="14" t="s">
        <v>164</v>
      </c>
      <c r="B190" s="1" t="s">
        <v>143</v>
      </c>
      <c r="C190" s="15"/>
    </row>
    <row r="191" spans="1:3" ht="80" x14ac:dyDescent="0.2">
      <c r="A191" s="14" t="s">
        <v>165</v>
      </c>
      <c r="B191" s="1" t="s">
        <v>143</v>
      </c>
      <c r="C191" s="15"/>
    </row>
    <row r="192" spans="1:3" ht="64" x14ac:dyDescent="0.2">
      <c r="A192" s="14" t="s">
        <v>166</v>
      </c>
      <c r="B192" s="1" t="s">
        <v>143</v>
      </c>
      <c r="C192" s="15"/>
    </row>
    <row r="195" spans="1:3" x14ac:dyDescent="0.2">
      <c r="A195" s="198" t="s">
        <v>167</v>
      </c>
      <c r="B195" s="198"/>
      <c r="C195" s="198"/>
    </row>
    <row r="197" spans="1:3" x14ac:dyDescent="0.2">
      <c r="A197" s="91" t="s">
        <v>13</v>
      </c>
      <c r="B197" s="92" t="s">
        <v>14</v>
      </c>
      <c r="C197" s="15"/>
    </row>
    <row r="198" spans="1:3" ht="64" x14ac:dyDescent="0.2">
      <c r="A198" s="17" t="s">
        <v>168</v>
      </c>
      <c r="B198" s="1" t="s">
        <v>143</v>
      </c>
      <c r="C198" s="15"/>
    </row>
    <row r="199" spans="1:3" ht="80" x14ac:dyDescent="0.2">
      <c r="A199" s="17" t="s">
        <v>169</v>
      </c>
      <c r="B199" s="1" t="s">
        <v>268</v>
      </c>
      <c r="C199" s="15"/>
    </row>
    <row r="200" spans="1:3" ht="48" x14ac:dyDescent="0.2">
      <c r="A200" s="17" t="s">
        <v>170</v>
      </c>
      <c r="B200" s="1" t="s">
        <v>143</v>
      </c>
      <c r="C200" s="15"/>
    </row>
    <row r="201" spans="1:3" ht="64" x14ac:dyDescent="0.2">
      <c r="A201" s="17" t="s">
        <v>171</v>
      </c>
      <c r="B201" s="1" t="s">
        <v>143</v>
      </c>
      <c r="C201" s="15"/>
    </row>
    <row r="202" spans="1:3" ht="64" x14ac:dyDescent="0.2">
      <c r="A202" s="17" t="s">
        <v>172</v>
      </c>
      <c r="B202" s="1" t="s">
        <v>143</v>
      </c>
      <c r="C202" s="15"/>
    </row>
    <row r="203" spans="1:3" ht="32" x14ac:dyDescent="0.2">
      <c r="A203" s="17" t="s">
        <v>173</v>
      </c>
      <c r="B203" s="1" t="s">
        <v>143</v>
      </c>
      <c r="C203" s="15"/>
    </row>
    <row r="204" spans="1:3" ht="32" x14ac:dyDescent="0.2">
      <c r="A204" s="17" t="s">
        <v>174</v>
      </c>
      <c r="B204" s="1" t="s">
        <v>143</v>
      </c>
      <c r="C204" s="15"/>
    </row>
    <row r="205" spans="1:3" ht="48" x14ac:dyDescent="0.2">
      <c r="A205" s="17" t="s">
        <v>175</v>
      </c>
      <c r="B205" s="1" t="s">
        <v>143</v>
      </c>
      <c r="C205" s="15"/>
    </row>
    <row r="206" spans="1:3" ht="112" x14ac:dyDescent="0.2">
      <c r="A206" s="17" t="s">
        <v>176</v>
      </c>
      <c r="B206" s="1" t="s">
        <v>143</v>
      </c>
      <c r="C206" s="15"/>
    </row>
    <row r="208" spans="1:3" x14ac:dyDescent="0.2">
      <c r="A208" s="199" t="s">
        <v>177</v>
      </c>
      <c r="B208" s="199"/>
      <c r="C208" s="199"/>
    </row>
    <row r="210" spans="1:3" x14ac:dyDescent="0.2">
      <c r="A210" s="91" t="s">
        <v>13</v>
      </c>
      <c r="B210" s="93" t="s">
        <v>14</v>
      </c>
      <c r="C210" s="15"/>
    </row>
    <row r="211" spans="1:3" ht="16" x14ac:dyDescent="0.2">
      <c r="A211" s="17" t="s">
        <v>178</v>
      </c>
      <c r="B211" s="1" t="s">
        <v>143</v>
      </c>
      <c r="C211" s="15"/>
    </row>
    <row r="212" spans="1:3" ht="48" x14ac:dyDescent="0.2">
      <c r="A212" s="17" t="s">
        <v>179</v>
      </c>
      <c r="B212" s="1" t="s">
        <v>143</v>
      </c>
      <c r="C212" s="15"/>
    </row>
    <row r="213" spans="1:3" ht="32" x14ac:dyDescent="0.2">
      <c r="A213" s="17" t="s">
        <v>180</v>
      </c>
      <c r="B213" s="1" t="s">
        <v>268</v>
      </c>
      <c r="C213" s="15"/>
    </row>
    <row r="214" spans="1:3" ht="48" x14ac:dyDescent="0.2">
      <c r="A214" s="17" t="s">
        <v>181</v>
      </c>
      <c r="B214" s="1" t="s">
        <v>143</v>
      </c>
      <c r="C214" s="15"/>
    </row>
    <row r="215" spans="1:3" ht="96" x14ac:dyDescent="0.2">
      <c r="A215" s="17" t="s">
        <v>182</v>
      </c>
      <c r="B215" s="1" t="s">
        <v>143</v>
      </c>
      <c r="C215" s="15"/>
    </row>
    <row r="216" spans="1:3" ht="96" x14ac:dyDescent="0.2">
      <c r="A216" s="17" t="s">
        <v>183</v>
      </c>
      <c r="B216" s="1" t="s">
        <v>143</v>
      </c>
      <c r="C216" s="15"/>
    </row>
    <row r="217" spans="1:3" ht="64" x14ac:dyDescent="0.2">
      <c r="A217" s="17" t="s">
        <v>184</v>
      </c>
      <c r="B217" s="1" t="s">
        <v>143</v>
      </c>
      <c r="C217" s="15"/>
    </row>
    <row r="218" spans="1:3" ht="32" x14ac:dyDescent="0.2">
      <c r="A218" s="17" t="s">
        <v>185</v>
      </c>
      <c r="B218" s="1" t="s">
        <v>143</v>
      </c>
      <c r="C218" s="15"/>
    </row>
    <row r="219" spans="1:3" ht="32" x14ac:dyDescent="0.2">
      <c r="A219" s="17" t="s">
        <v>186</v>
      </c>
      <c r="B219" s="1" t="s">
        <v>143</v>
      </c>
      <c r="C219" s="15"/>
    </row>
    <row r="220" spans="1:3" ht="32" x14ac:dyDescent="0.2">
      <c r="A220" s="17" t="s">
        <v>187</v>
      </c>
      <c r="B220" s="1" t="s">
        <v>143</v>
      </c>
      <c r="C220" s="15"/>
    </row>
    <row r="221" spans="1:3" ht="48" x14ac:dyDescent="0.2">
      <c r="A221" s="17" t="s">
        <v>188</v>
      </c>
      <c r="B221" s="1" t="s">
        <v>143</v>
      </c>
      <c r="C221" s="15"/>
    </row>
    <row r="222" spans="1:3" ht="32" x14ac:dyDescent="0.2">
      <c r="A222" s="94" t="s">
        <v>189</v>
      </c>
      <c r="B222" s="1" t="s">
        <v>143</v>
      </c>
      <c r="C222" s="95"/>
    </row>
    <row r="223" spans="1:3" ht="80" x14ac:dyDescent="0.2">
      <c r="A223" s="14" t="s">
        <v>190</v>
      </c>
      <c r="B223" s="1" t="s">
        <v>143</v>
      </c>
      <c r="C223" s="15"/>
    </row>
    <row r="224" spans="1:3" x14ac:dyDescent="0.2">
      <c r="A224" s="6"/>
      <c r="B224" s="6"/>
      <c r="C224" s="6"/>
    </row>
    <row r="225" spans="1:3" ht="29.25" customHeight="1" x14ac:dyDescent="0.2">
      <c r="A225" s="200" t="s">
        <v>191</v>
      </c>
      <c r="B225" s="200"/>
      <c r="C225" s="200"/>
    </row>
    <row r="226" spans="1:3" x14ac:dyDescent="0.2">
      <c r="A226" s="6"/>
      <c r="B226" s="6"/>
      <c r="C226" s="6"/>
    </row>
    <row r="227" spans="1:3" x14ac:dyDescent="0.2">
      <c r="A227" s="91" t="s">
        <v>13</v>
      </c>
      <c r="B227" s="92" t="s">
        <v>14</v>
      </c>
      <c r="C227" s="15"/>
    </row>
    <row r="228" spans="1:3" x14ac:dyDescent="0.2">
      <c r="A228" s="96" t="s">
        <v>192</v>
      </c>
      <c r="B228" s="1" t="s">
        <v>143</v>
      </c>
      <c r="C228" s="15"/>
    </row>
    <row r="229" spans="1:3" x14ac:dyDescent="0.2">
      <c r="A229" s="96" t="s">
        <v>193</v>
      </c>
      <c r="B229" s="1" t="s">
        <v>143</v>
      </c>
      <c r="C229" s="15"/>
    </row>
    <row r="230" spans="1:3" ht="32" x14ac:dyDescent="0.2">
      <c r="A230" s="17" t="s">
        <v>194</v>
      </c>
      <c r="B230" s="1" t="s">
        <v>143</v>
      </c>
      <c r="C230" s="15"/>
    </row>
    <row r="231" spans="1:3" ht="32" x14ac:dyDescent="0.2">
      <c r="A231" s="17" t="s">
        <v>195</v>
      </c>
      <c r="B231" s="1" t="s">
        <v>143</v>
      </c>
      <c r="C231" s="15"/>
    </row>
    <row r="232" spans="1:3" ht="48" x14ac:dyDescent="0.2">
      <c r="A232" s="17" t="s">
        <v>196</v>
      </c>
      <c r="B232" s="1" t="s">
        <v>143</v>
      </c>
      <c r="C232" s="15"/>
    </row>
    <row r="233" spans="1:3" ht="32" x14ac:dyDescent="0.2">
      <c r="A233" s="94" t="s">
        <v>197</v>
      </c>
      <c r="B233" s="1" t="s">
        <v>143</v>
      </c>
      <c r="C233" s="95"/>
    </row>
    <row r="234" spans="1:3" x14ac:dyDescent="0.2">
      <c r="A234" s="97"/>
      <c r="B234" s="97"/>
      <c r="C234" s="97"/>
    </row>
    <row r="235" spans="1:3" ht="33" customHeight="1" x14ac:dyDescent="0.2">
      <c r="A235" s="200" t="s">
        <v>198</v>
      </c>
      <c r="B235" s="200"/>
      <c r="C235" s="200"/>
    </row>
    <row r="236" spans="1:3" x14ac:dyDescent="0.2">
      <c r="A236" s="6"/>
      <c r="B236" s="6"/>
      <c r="C236" s="6"/>
    </row>
    <row r="237" spans="1:3" x14ac:dyDescent="0.2">
      <c r="A237" s="91" t="s">
        <v>13</v>
      </c>
      <c r="B237" s="92" t="s">
        <v>199</v>
      </c>
      <c r="C237" s="15"/>
    </row>
    <row r="238" spans="1:3" ht="32" x14ac:dyDescent="0.2">
      <c r="A238" s="14" t="s">
        <v>200</v>
      </c>
      <c r="B238" s="1" t="s">
        <v>143</v>
      </c>
      <c r="C238" s="15"/>
    </row>
    <row r="239" spans="1:3" x14ac:dyDescent="0.2">
      <c r="A239" s="98" t="s">
        <v>201</v>
      </c>
      <c r="B239" s="1" t="s">
        <v>143</v>
      </c>
      <c r="C239" s="15"/>
    </row>
    <row r="240" spans="1:3" x14ac:dyDescent="0.2">
      <c r="A240" s="98" t="s">
        <v>202</v>
      </c>
      <c r="B240" s="1" t="s">
        <v>143</v>
      </c>
      <c r="C240" s="15"/>
    </row>
    <row r="241" spans="1:3" ht="16" x14ac:dyDescent="0.2">
      <c r="A241" s="14" t="s">
        <v>203</v>
      </c>
      <c r="B241" s="1" t="s">
        <v>143</v>
      </c>
      <c r="C241" s="15"/>
    </row>
    <row r="242" spans="1:3" ht="32" x14ac:dyDescent="0.2">
      <c r="A242" s="17" t="s">
        <v>204</v>
      </c>
      <c r="B242" s="1" t="s">
        <v>143</v>
      </c>
      <c r="C242" s="15"/>
    </row>
    <row r="243" spans="1:3" ht="48" x14ac:dyDescent="0.2">
      <c r="A243" s="14" t="s">
        <v>205</v>
      </c>
      <c r="B243" s="1" t="s">
        <v>143</v>
      </c>
      <c r="C243" s="15"/>
    </row>
    <row r="244" spans="1:3" ht="32" x14ac:dyDescent="0.2">
      <c r="A244" s="14" t="s">
        <v>206</v>
      </c>
      <c r="B244" s="1" t="s">
        <v>143</v>
      </c>
      <c r="C244" s="15"/>
    </row>
    <row r="245" spans="1:3" ht="32" x14ac:dyDescent="0.2">
      <c r="A245" s="99" t="s">
        <v>207</v>
      </c>
      <c r="B245" s="1" t="s">
        <v>143</v>
      </c>
      <c r="C245" s="95"/>
    </row>
    <row r="246" spans="1:3" x14ac:dyDescent="0.2">
      <c r="A246" s="97"/>
      <c r="B246" s="97"/>
      <c r="C246" s="97"/>
    </row>
    <row r="247" spans="1:3" ht="44.25" customHeight="1" x14ac:dyDescent="0.2">
      <c r="A247" s="200" t="s">
        <v>208</v>
      </c>
      <c r="B247" s="200"/>
      <c r="C247" s="200"/>
    </row>
    <row r="249" spans="1:3" x14ac:dyDescent="0.2">
      <c r="A249" s="100" t="s">
        <v>13</v>
      </c>
      <c r="B249" s="101" t="s">
        <v>14</v>
      </c>
      <c r="C249" s="15"/>
    </row>
    <row r="250" spans="1:3" ht="64" x14ac:dyDescent="0.2">
      <c r="A250" s="14" t="s">
        <v>209</v>
      </c>
      <c r="B250" s="1" t="s">
        <v>143</v>
      </c>
      <c r="C250" s="15"/>
    </row>
    <row r="251" spans="1:3" ht="32" x14ac:dyDescent="0.2">
      <c r="A251" s="14" t="s">
        <v>210</v>
      </c>
      <c r="B251" s="1" t="s">
        <v>143</v>
      </c>
      <c r="C251" s="15"/>
    </row>
    <row r="252" spans="1:3" ht="48" x14ac:dyDescent="0.2">
      <c r="A252" s="14" t="s">
        <v>211</v>
      </c>
      <c r="B252" s="1" t="s">
        <v>143</v>
      </c>
      <c r="C252" s="15"/>
    </row>
    <row r="253" spans="1:3" ht="48" x14ac:dyDescent="0.2">
      <c r="A253" s="14" t="s">
        <v>212</v>
      </c>
      <c r="B253" s="1" t="s">
        <v>143</v>
      </c>
      <c r="C253" s="15"/>
    </row>
    <row r="254" spans="1:3" ht="32" x14ac:dyDescent="0.2">
      <c r="A254" s="14" t="s">
        <v>213</v>
      </c>
      <c r="B254" s="1" t="s">
        <v>143</v>
      </c>
      <c r="C254" s="15"/>
    </row>
    <row r="255" spans="1:3" ht="32" x14ac:dyDescent="0.2">
      <c r="A255" s="14" t="s">
        <v>214</v>
      </c>
      <c r="B255" s="1" t="s">
        <v>143</v>
      </c>
      <c r="C255" s="15"/>
    </row>
    <row r="256" spans="1:3" ht="64" x14ac:dyDescent="0.2">
      <c r="A256" s="14" t="s">
        <v>215</v>
      </c>
      <c r="B256" s="1" t="s">
        <v>143</v>
      </c>
      <c r="C256" s="15"/>
    </row>
    <row r="257" spans="1:3" ht="16" x14ac:dyDescent="0.2">
      <c r="A257" s="17" t="s">
        <v>216</v>
      </c>
      <c r="B257" s="1" t="s">
        <v>143</v>
      </c>
      <c r="C257" s="15"/>
    </row>
    <row r="258" spans="1:3" ht="32" x14ac:dyDescent="0.2">
      <c r="A258" s="17" t="s">
        <v>217</v>
      </c>
      <c r="B258" s="1" t="s">
        <v>143</v>
      </c>
      <c r="C258" s="15"/>
    </row>
    <row r="259" spans="1:3" x14ac:dyDescent="0.2">
      <c r="A259" s="6"/>
      <c r="B259" s="102"/>
      <c r="C259" s="6"/>
    </row>
    <row r="260" spans="1:3" ht="32.25" customHeight="1" x14ac:dyDescent="0.2">
      <c r="A260" s="200" t="s">
        <v>218</v>
      </c>
      <c r="B260" s="200"/>
      <c r="C260" s="200"/>
    </row>
    <row r="262" spans="1:3" x14ac:dyDescent="0.2">
      <c r="A262" s="91" t="s">
        <v>13</v>
      </c>
      <c r="B262" s="93" t="s">
        <v>14</v>
      </c>
      <c r="C262" s="15"/>
    </row>
    <row r="263" spans="1:3" ht="32" x14ac:dyDescent="0.2">
      <c r="A263" s="17" t="s">
        <v>219</v>
      </c>
      <c r="B263" s="1" t="s">
        <v>143</v>
      </c>
      <c r="C263" s="15"/>
    </row>
    <row r="264" spans="1:3" ht="48" x14ac:dyDescent="0.2">
      <c r="A264" s="14" t="s">
        <v>220</v>
      </c>
      <c r="B264" s="1" t="s">
        <v>143</v>
      </c>
      <c r="C264" s="15"/>
    </row>
    <row r="265" spans="1:3" ht="48" x14ac:dyDescent="0.2">
      <c r="A265" s="14" t="s">
        <v>221</v>
      </c>
      <c r="B265" s="1" t="s">
        <v>143</v>
      </c>
      <c r="C265" s="15"/>
    </row>
    <row r="266" spans="1:3" ht="32" x14ac:dyDescent="0.2">
      <c r="A266" s="14" t="s">
        <v>222</v>
      </c>
      <c r="B266" s="1" t="s">
        <v>143</v>
      </c>
      <c r="C266" s="15"/>
    </row>
    <row r="267" spans="1:3" ht="69.75" customHeight="1" x14ac:dyDescent="0.2">
      <c r="A267" s="14" t="s">
        <v>223</v>
      </c>
      <c r="B267" s="1" t="s">
        <v>143</v>
      </c>
      <c r="C267" s="15"/>
    </row>
    <row r="268" spans="1:3" hidden="1" x14ac:dyDescent="0.2">
      <c r="A268" s="6"/>
      <c r="B268" s="6"/>
      <c r="C268" s="6"/>
    </row>
    <row r="269" spans="1:3" ht="48" customHeight="1" x14ac:dyDescent="0.2">
      <c r="A269" s="217" t="s">
        <v>224</v>
      </c>
      <c r="B269" s="217"/>
      <c r="C269" s="217"/>
    </row>
    <row r="270" spans="1:3" x14ac:dyDescent="0.2">
      <c r="A270" s="6"/>
      <c r="B270" s="6"/>
      <c r="C270" s="6"/>
    </row>
    <row r="271" spans="1:3" x14ac:dyDescent="0.2">
      <c r="A271" s="91" t="s">
        <v>13</v>
      </c>
      <c r="B271" s="92" t="s">
        <v>14</v>
      </c>
      <c r="C271" s="15"/>
    </row>
    <row r="272" spans="1:3" ht="32" x14ac:dyDescent="0.2">
      <c r="A272" s="14" t="s">
        <v>225</v>
      </c>
      <c r="B272" s="1" t="s">
        <v>143</v>
      </c>
      <c r="C272" s="15"/>
    </row>
    <row r="273" spans="1:3" ht="80" x14ac:dyDescent="0.2">
      <c r="A273" s="14" t="s">
        <v>226</v>
      </c>
      <c r="B273" s="1" t="s">
        <v>143</v>
      </c>
      <c r="C273" s="15"/>
    </row>
    <row r="274" spans="1:3" ht="32" x14ac:dyDescent="0.2">
      <c r="A274" s="17" t="s">
        <v>227</v>
      </c>
      <c r="B274" s="1" t="s">
        <v>143</v>
      </c>
      <c r="C274" s="15"/>
    </row>
    <row r="275" spans="1:3" ht="64" x14ac:dyDescent="0.2">
      <c r="A275" s="17" t="s">
        <v>228</v>
      </c>
      <c r="B275" s="1" t="s">
        <v>143</v>
      </c>
      <c r="C275" s="15"/>
    </row>
    <row r="276" spans="1:3" ht="32" x14ac:dyDescent="0.2">
      <c r="A276" s="99" t="s">
        <v>229</v>
      </c>
      <c r="B276" s="1" t="s">
        <v>143</v>
      </c>
      <c r="C276" s="95"/>
    </row>
    <row r="277" spans="1:3" x14ac:dyDescent="0.2">
      <c r="A277" s="97"/>
      <c r="B277" s="97"/>
      <c r="C277" s="97"/>
    </row>
    <row r="278" spans="1:3" ht="33.75" customHeight="1" x14ac:dyDescent="0.2">
      <c r="A278" s="216" t="s">
        <v>230</v>
      </c>
      <c r="B278" s="216"/>
      <c r="C278" s="216"/>
    </row>
    <row r="280" spans="1:3" x14ac:dyDescent="0.2">
      <c r="A280" s="91" t="s">
        <v>13</v>
      </c>
      <c r="B280" s="92" t="s">
        <v>14</v>
      </c>
      <c r="C280" s="15"/>
    </row>
    <row r="281" spans="1:3" ht="32" x14ac:dyDescent="0.2">
      <c r="A281" s="17" t="s">
        <v>231</v>
      </c>
      <c r="B281" s="1" t="s">
        <v>143</v>
      </c>
      <c r="C281" s="15"/>
    </row>
    <row r="282" spans="1:3" ht="32" x14ac:dyDescent="0.2">
      <c r="A282" s="17" t="s">
        <v>232</v>
      </c>
      <c r="B282" s="1" t="s">
        <v>143</v>
      </c>
      <c r="C282" s="15"/>
    </row>
    <row r="283" spans="1:3" ht="32" x14ac:dyDescent="0.2">
      <c r="A283" s="17" t="s">
        <v>233</v>
      </c>
      <c r="B283" s="1" t="s">
        <v>143</v>
      </c>
      <c r="C283" s="15"/>
    </row>
    <row r="284" spans="1:3" ht="48" x14ac:dyDescent="0.2">
      <c r="A284" s="17" t="s">
        <v>234</v>
      </c>
      <c r="B284" s="1" t="s">
        <v>143</v>
      </c>
      <c r="C284" s="15"/>
    </row>
    <row r="285" spans="1:3" ht="32" x14ac:dyDescent="0.2">
      <c r="A285" s="17" t="s">
        <v>235</v>
      </c>
      <c r="B285" s="1" t="s">
        <v>143</v>
      </c>
      <c r="C285" s="15"/>
    </row>
    <row r="286" spans="1:3" ht="32" x14ac:dyDescent="0.2">
      <c r="A286" s="17" t="s">
        <v>236</v>
      </c>
      <c r="B286" s="1" t="s">
        <v>143</v>
      </c>
      <c r="C286" s="15"/>
    </row>
    <row r="287" spans="1:3" ht="32" x14ac:dyDescent="0.2">
      <c r="A287" s="103" t="s">
        <v>237</v>
      </c>
      <c r="B287" s="1" t="s">
        <v>143</v>
      </c>
      <c r="C287" s="15"/>
    </row>
    <row r="289" spans="1:3" x14ac:dyDescent="0.2">
      <c r="A289" s="201" t="s">
        <v>3</v>
      </c>
      <c r="B289" s="202"/>
      <c r="C289" s="203"/>
    </row>
    <row r="290" spans="1:3" x14ac:dyDescent="0.2">
      <c r="A290" s="204"/>
      <c r="B290" s="205"/>
      <c r="C290" s="206"/>
    </row>
    <row r="292" spans="1:3" ht="29.25" customHeight="1" x14ac:dyDescent="0.2">
      <c r="A292" s="200" t="s">
        <v>238</v>
      </c>
      <c r="B292" s="200"/>
      <c r="C292" s="200"/>
    </row>
    <row r="294" spans="1:3" x14ac:dyDescent="0.2">
      <c r="A294" s="91" t="s">
        <v>13</v>
      </c>
      <c r="B294" s="93" t="s">
        <v>14</v>
      </c>
      <c r="C294" s="15"/>
    </row>
    <row r="295" spans="1:3" ht="48" x14ac:dyDescent="0.2">
      <c r="A295" s="14" t="s">
        <v>239</v>
      </c>
      <c r="B295" s="1" t="s">
        <v>143</v>
      </c>
      <c r="C295" s="15"/>
    </row>
    <row r="296" spans="1:3" ht="16" x14ac:dyDescent="0.2">
      <c r="A296" s="14" t="s">
        <v>240</v>
      </c>
      <c r="B296" s="1" t="s">
        <v>143</v>
      </c>
      <c r="C296" s="15"/>
    </row>
    <row r="297" spans="1:3" ht="48" x14ac:dyDescent="0.2">
      <c r="A297" s="14" t="s">
        <v>241</v>
      </c>
      <c r="B297" s="1" t="s">
        <v>143</v>
      </c>
      <c r="C297" s="15"/>
    </row>
    <row r="298" spans="1:3" ht="32" x14ac:dyDescent="0.2">
      <c r="A298" s="17" t="s">
        <v>242</v>
      </c>
      <c r="B298" s="1" t="s">
        <v>143</v>
      </c>
      <c r="C298" s="15"/>
    </row>
    <row r="299" spans="1:3" ht="48" x14ac:dyDescent="0.2">
      <c r="A299" s="14" t="s">
        <v>243</v>
      </c>
      <c r="B299" s="1" t="s">
        <v>143</v>
      </c>
      <c r="C299" s="15"/>
    </row>
    <row r="300" spans="1:3" x14ac:dyDescent="0.2">
      <c r="A300" s="6"/>
      <c r="B300" s="102"/>
      <c r="C300" s="6"/>
    </row>
    <row r="301" spans="1:3" x14ac:dyDescent="0.2">
      <c r="A301" s="207" t="s">
        <v>154</v>
      </c>
      <c r="B301" s="208"/>
      <c r="C301" s="209"/>
    </row>
    <row r="302" spans="1:3" x14ac:dyDescent="0.2">
      <c r="A302" s="210"/>
      <c r="B302" s="211"/>
      <c r="C302" s="212"/>
    </row>
    <row r="303" spans="1:3" x14ac:dyDescent="0.2">
      <c r="A303" s="213"/>
      <c r="B303" s="214"/>
      <c r="C303" s="215"/>
    </row>
    <row r="305" spans="1:3" ht="50.25" customHeight="1" x14ac:dyDescent="0.2">
      <c r="A305" s="216" t="s">
        <v>244</v>
      </c>
      <c r="B305" s="216"/>
      <c r="C305" s="216"/>
    </row>
    <row r="307" spans="1:3" x14ac:dyDescent="0.2">
      <c r="A307" s="91" t="s">
        <v>13</v>
      </c>
      <c r="B307" s="93" t="s">
        <v>14</v>
      </c>
      <c r="C307" s="15"/>
    </row>
    <row r="308" spans="1:3" ht="32" x14ac:dyDescent="0.2">
      <c r="A308" s="17" t="s">
        <v>245</v>
      </c>
      <c r="B308" s="1" t="s">
        <v>143</v>
      </c>
      <c r="C308" s="15"/>
    </row>
    <row r="309" spans="1:3" ht="16" x14ac:dyDescent="0.2">
      <c r="A309" s="17" t="s">
        <v>246</v>
      </c>
      <c r="B309" s="1" t="s">
        <v>143</v>
      </c>
      <c r="C309" s="15"/>
    </row>
    <row r="310" spans="1:3" ht="32" x14ac:dyDescent="0.2">
      <c r="A310" s="17" t="s">
        <v>247</v>
      </c>
      <c r="B310" s="1" t="s">
        <v>143</v>
      </c>
      <c r="C310" s="15"/>
    </row>
    <row r="311" spans="1:3" ht="48" x14ac:dyDescent="0.2">
      <c r="A311" s="14" t="s">
        <v>248</v>
      </c>
      <c r="B311" s="1" t="s">
        <v>143</v>
      </c>
      <c r="C311" s="15"/>
    </row>
    <row r="312" spans="1:3" ht="80" x14ac:dyDescent="0.2">
      <c r="A312" s="14" t="s">
        <v>249</v>
      </c>
      <c r="B312" s="1" t="s">
        <v>143</v>
      </c>
      <c r="C312" s="15"/>
    </row>
    <row r="313" spans="1:3" ht="32" x14ac:dyDescent="0.2">
      <c r="A313" s="17" t="s">
        <v>250</v>
      </c>
      <c r="B313" s="1" t="s">
        <v>143</v>
      </c>
      <c r="C313" s="15"/>
    </row>
    <row r="314" spans="1:3" ht="48" x14ac:dyDescent="0.2">
      <c r="A314" s="99" t="s">
        <v>251</v>
      </c>
      <c r="B314" s="1" t="s">
        <v>143</v>
      </c>
      <c r="C314" s="95"/>
    </row>
    <row r="315" spans="1:3" x14ac:dyDescent="0.2">
      <c r="A315" s="97"/>
      <c r="B315" s="97"/>
      <c r="C315" s="97"/>
    </row>
  </sheetData>
  <sheetProtection algorithmName="SHA-512" hashValue="Y0veMqAtSVdqDc/IHSa/4xh6j0lL5oJ4dhTFcK4FGsfEG3S6baXlxVK7Caah13ifVtsMNfsialA9FCpMld8lbQ==" saltValue="a9H18XEek7zy+ODEnELN1g==" spinCount="100000" sheet="1" objects="1" scenarios="1" selectLockedCells="1"/>
  <protectedRanges>
    <protectedRange algorithmName="SHA-512" hashValue="/yAJXfVJ7l0WLJgTVj4i9zWWw3f/iE56tcxjLfxCtq4j4NHqfiWZQVNQY0hUNVIdGvEWU/ZWIQYtA98SpBfMDA==" saltValue="6BXRbrqERsdvB/yNAPYMUA==" spinCount="100000" sqref="B15:B28 B33:B37 B42:B46 B51:B58 B67:B79 B87:B97 B107:B118 B125:B130 B137:B142 B149:B157 B162:B167 B172:B177 B184:B192 B198:B206 B211:B223 B228:B233 B238:B245 B250:B258 B263:B267 B272:B276 B281:B287 B295:B299 B308:B314" name="Results_1_1"/>
  </protectedRanges>
  <mergeCells count="33">
    <mergeCell ref="A289:C290"/>
    <mergeCell ref="A292:C292"/>
    <mergeCell ref="A301:C303"/>
    <mergeCell ref="A305:C305"/>
    <mergeCell ref="A235:C235"/>
    <mergeCell ref="A247:C247"/>
    <mergeCell ref="A260:C260"/>
    <mergeCell ref="A269:C269"/>
    <mergeCell ref="A278:C278"/>
    <mergeCell ref="A179:C179"/>
    <mergeCell ref="A181:C181"/>
    <mergeCell ref="A195:C195"/>
    <mergeCell ref="A208:C208"/>
    <mergeCell ref="A225:C225"/>
    <mergeCell ref="A169:C169"/>
    <mergeCell ref="A104:C104"/>
    <mergeCell ref="A122:C122"/>
    <mergeCell ref="A134:C134"/>
    <mergeCell ref="A144:C144"/>
    <mergeCell ref="A146:C146"/>
    <mergeCell ref="A159:C159"/>
    <mergeCell ref="A84:C84"/>
    <mergeCell ref="A1:C1"/>
    <mergeCell ref="A2:C2"/>
    <mergeCell ref="A9:C9"/>
    <mergeCell ref="A10:C10"/>
    <mergeCell ref="A12:C12"/>
    <mergeCell ref="A30:C30"/>
    <mergeCell ref="A39:C39"/>
    <mergeCell ref="A48:C48"/>
    <mergeCell ref="A60:C60"/>
    <mergeCell ref="A62:C62"/>
    <mergeCell ref="A64:C64"/>
  </mergeCells>
  <dataValidations count="1">
    <dataValidation type="list" showInputMessage="1" showErrorMessage="1" sqref="B15:B28 B33:B37 B42:B46 B51:B58 B67:B79 B87:B97 B107:B118 B125:B130 B137:B142 B149:B157 B162:B167 B172:B177 B184:B192 B198:B206 B211:B223 B228:B233 B238:B245 B250:B258 B263:B267 B272:B276 B281:B287 B295:B299 B308:B314" xr:uid="{00000000-0002-0000-0700-000000000000}">
      <formula1>"y,n"</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X315"/>
  <sheetViews>
    <sheetView zoomScaleNormal="100" workbookViewId="0">
      <selection activeCell="B27" sqref="B27"/>
    </sheetView>
  </sheetViews>
  <sheetFormatPr baseColWidth="10" defaultColWidth="9.1640625" defaultRowHeight="15" x14ac:dyDescent="0.2"/>
  <cols>
    <col min="1" max="1" width="35" style="3" bestFit="1" customWidth="1"/>
    <col min="2" max="2" width="21.5" style="3" customWidth="1"/>
    <col min="3" max="5" width="9.1640625" style="3"/>
    <col min="6" max="6" width="20.5" style="3" bestFit="1" customWidth="1"/>
    <col min="7" max="7" width="10.5" style="3" customWidth="1"/>
    <col min="8" max="8" width="9.1640625" style="3"/>
    <col min="9" max="10" width="12.83203125" style="3" customWidth="1"/>
    <col min="11" max="16384" width="9.1640625" style="3"/>
  </cols>
  <sheetData>
    <row r="1" spans="1:24" ht="25.5" customHeight="1" x14ac:dyDescent="0.25">
      <c r="A1" s="181" t="s">
        <v>7</v>
      </c>
      <c r="B1" s="181"/>
      <c r="C1" s="181"/>
    </row>
    <row r="2" spans="1:24" ht="15" customHeight="1" x14ac:dyDescent="0.2">
      <c r="A2" s="182" t="s">
        <v>8</v>
      </c>
      <c r="B2" s="182"/>
      <c r="C2" s="182"/>
    </row>
    <row r="3" spans="1:24" x14ac:dyDescent="0.2">
      <c r="A3" s="64"/>
      <c r="B3" s="64"/>
      <c r="C3" s="64"/>
    </row>
    <row r="4" spans="1:24" ht="16" x14ac:dyDescent="0.2">
      <c r="A4" s="54" t="s">
        <v>9</v>
      </c>
      <c r="B4" s="65">
        <v>43802</v>
      </c>
      <c r="C4" s="52"/>
      <c r="M4" s="42"/>
      <c r="O4" s="42"/>
      <c r="T4" s="42"/>
      <c r="U4" s="42"/>
    </row>
    <row r="5" spans="1:24" s="15" customFormat="1" ht="33" thickBot="1" x14ac:dyDescent="0.25">
      <c r="A5" s="55" t="s">
        <v>136</v>
      </c>
      <c r="B5" s="66">
        <v>43800</v>
      </c>
      <c r="C5" s="51"/>
      <c r="D5" s="46"/>
      <c r="E5" s="47"/>
      <c r="F5" s="67" t="s">
        <v>144</v>
      </c>
      <c r="G5" s="67" t="s">
        <v>145</v>
      </c>
      <c r="H5" s="59" t="s">
        <v>146</v>
      </c>
      <c r="I5" s="68" t="s">
        <v>147</v>
      </c>
      <c r="J5" s="47"/>
      <c r="K5" s="47"/>
      <c r="L5" s="46"/>
      <c r="M5" s="46"/>
      <c r="N5" s="47"/>
      <c r="O5" s="47"/>
      <c r="P5" s="49"/>
      <c r="Q5" s="49"/>
      <c r="R5" s="49"/>
      <c r="S5" s="47"/>
      <c r="T5" s="50"/>
      <c r="U5" s="44"/>
      <c r="V5" s="49"/>
      <c r="W5" s="49"/>
      <c r="X5" s="48"/>
    </row>
    <row r="6" spans="1:24" x14ac:dyDescent="0.2">
      <c r="A6" s="8" t="s">
        <v>137</v>
      </c>
      <c r="B6" s="69"/>
      <c r="C6" s="53"/>
      <c r="E6" s="43"/>
      <c r="F6" s="3">
        <v>1</v>
      </c>
      <c r="G6" s="4">
        <f>COUNTIF(B15:B28,"y")/COUNTA(B15:B28)</f>
        <v>0.9285714285714286</v>
      </c>
      <c r="H6" s="3">
        <f>IF(G6&gt;=75%,3,IF(G6&gt;=50%,2,IF(G6&gt;0,1,0)))</f>
        <v>3</v>
      </c>
      <c r="I6" s="3" t="str">
        <f>IF(G6&gt;=75%,"Strong",IF(G6&gt;=50%,"Moderate",IF(G6&gt;0,"Weak","None")))</f>
        <v>Strong</v>
      </c>
      <c r="K6" s="43"/>
      <c r="L6" s="43"/>
      <c r="M6" s="43"/>
      <c r="P6" s="43"/>
      <c r="Q6" s="43"/>
      <c r="R6" s="43"/>
      <c r="T6" s="43"/>
      <c r="U6" s="43"/>
      <c r="V6" s="43"/>
      <c r="W6" s="43"/>
      <c r="X6" s="43"/>
    </row>
    <row r="7" spans="1:24" x14ac:dyDescent="0.2">
      <c r="A7" s="41" t="s">
        <v>138</v>
      </c>
      <c r="B7" s="70" t="s">
        <v>148</v>
      </c>
      <c r="C7" s="71"/>
      <c r="D7" s="44"/>
      <c r="E7" s="42"/>
      <c r="F7" s="3">
        <v>2</v>
      </c>
      <c r="G7" s="4">
        <f>COUNTIF(B33:B37,"y")/COUNTA(B33:B37)</f>
        <v>0.8</v>
      </c>
      <c r="H7" s="3">
        <f t="shared" ref="H7:H9" si="0">IF(G7&gt;=75%,3,IF(G7&gt;=50%,2,IF(G7&gt;0,1,0)))</f>
        <v>3</v>
      </c>
      <c r="I7" s="3" t="str">
        <f t="shared" ref="I7:I17" si="1">IF(G7&gt;=75%,"Strong",IF(G7&gt;=50%,"Moderate",IF(G7&gt;0,"Weak","None")))</f>
        <v>Strong</v>
      </c>
    </row>
    <row r="8" spans="1:24" ht="16" thickBot="1" x14ac:dyDescent="0.25">
      <c r="A8" s="56" t="s">
        <v>139</v>
      </c>
      <c r="B8" s="72" t="s">
        <v>149</v>
      </c>
      <c r="C8" s="45"/>
      <c r="F8" s="3">
        <v>3</v>
      </c>
      <c r="G8" s="4">
        <f>COUNTIF(B42:B46,"y")/COUNTA(B42:B46)</f>
        <v>1</v>
      </c>
      <c r="H8" s="3">
        <f t="shared" si="0"/>
        <v>3</v>
      </c>
      <c r="I8" s="3" t="str">
        <f t="shared" si="1"/>
        <v>Strong</v>
      </c>
    </row>
    <row r="9" spans="1:24" ht="21" customHeight="1" thickBot="1" x14ac:dyDescent="0.25">
      <c r="A9" s="183" t="s">
        <v>10</v>
      </c>
      <c r="B9" s="184"/>
      <c r="C9" s="185"/>
      <c r="F9" s="5">
        <v>4</v>
      </c>
      <c r="G9" s="73">
        <f>COUNTIF(B51:B58,"y")/COUNTA(B51:B58)</f>
        <v>0.875</v>
      </c>
      <c r="H9" s="5">
        <f t="shared" si="0"/>
        <v>3</v>
      </c>
      <c r="I9" s="5" t="str">
        <f t="shared" si="1"/>
        <v>Strong</v>
      </c>
    </row>
    <row r="10" spans="1:24" ht="24" thickBot="1" x14ac:dyDescent="0.3">
      <c r="A10" s="186" t="s">
        <v>11</v>
      </c>
      <c r="B10" s="187"/>
      <c r="C10" s="188"/>
      <c r="F10" s="74" t="s">
        <v>144</v>
      </c>
      <c r="G10" s="75" t="s">
        <v>4</v>
      </c>
      <c r="H10" s="76">
        <f>SUM(H6:H9)</f>
        <v>12</v>
      </c>
      <c r="J10" s="77"/>
      <c r="K10" s="77"/>
      <c r="L10" s="77" t="s">
        <v>150</v>
      </c>
    </row>
    <row r="11" spans="1:24" ht="33" thickBot="1" x14ac:dyDescent="0.25">
      <c r="A11" s="7"/>
      <c r="B11" s="9"/>
      <c r="C11" s="9"/>
      <c r="F11" s="78" t="s">
        <v>0</v>
      </c>
      <c r="J11" s="79" t="s">
        <v>5</v>
      </c>
      <c r="K11" s="80">
        <f>H10/12</f>
        <v>1</v>
      </c>
      <c r="L11" s="75" t="str">
        <f>IF(K11&gt;69%,"Strong",IF(K11&gt;49%,"Moderate",IF(K11&gt;0,"Weak","No Fidelity")))</f>
        <v>Strong</v>
      </c>
    </row>
    <row r="12" spans="1:24" ht="33" thickBot="1" x14ac:dyDescent="0.25">
      <c r="A12" s="180" t="s">
        <v>12</v>
      </c>
      <c r="B12" s="189"/>
      <c r="C12" s="189"/>
      <c r="F12" s="81" t="s">
        <v>151</v>
      </c>
      <c r="G12" s="67" t="s">
        <v>145</v>
      </c>
      <c r="H12" s="59" t="s">
        <v>146</v>
      </c>
      <c r="I12" s="68" t="s">
        <v>147</v>
      </c>
      <c r="J12" s="79" t="s">
        <v>6</v>
      </c>
      <c r="K12" s="82">
        <f>H40/84</f>
        <v>0.97619047619047616</v>
      </c>
      <c r="L12" s="75" t="str">
        <f t="shared" ref="L12:L13" si="2">IF(K12&gt;69%,"Strong",IF(K12&gt;49%,"Moderate",IF(K12&gt;0,"Weak","No Fidelity")))</f>
        <v>Strong</v>
      </c>
    </row>
    <row r="13" spans="1:24" ht="32" x14ac:dyDescent="0.2">
      <c r="A13" s="10"/>
      <c r="B13" s="9"/>
      <c r="C13" s="9"/>
      <c r="F13" s="3">
        <v>1</v>
      </c>
      <c r="G13" s="4">
        <f>COUNTIF(B67:B79,"y")/COUNTA(B67:B79)</f>
        <v>0.46153846153846156</v>
      </c>
      <c r="H13" s="3">
        <f>IF(G13&gt;=75%,3,IF(G13&gt;=50%,2,IF(G13&gt;0,1,0)))</f>
        <v>1</v>
      </c>
      <c r="I13" s="3" t="str">
        <f t="shared" si="1"/>
        <v>Weak</v>
      </c>
      <c r="J13" s="79" t="s">
        <v>152</v>
      </c>
      <c r="K13" s="82">
        <f>(H10+H40)/96</f>
        <v>0.97916666666666663</v>
      </c>
      <c r="L13" s="75" t="str">
        <f t="shared" si="2"/>
        <v>Strong</v>
      </c>
    </row>
    <row r="14" spans="1:24" ht="17" x14ac:dyDescent="0.2">
      <c r="A14" s="11" t="s">
        <v>13</v>
      </c>
      <c r="B14" s="12" t="s">
        <v>14</v>
      </c>
      <c r="C14" s="13"/>
      <c r="F14" s="3">
        <v>2</v>
      </c>
      <c r="G14" s="4">
        <f>COUNTIF(B87:B97,"y")/COUNTA(B87:B97)</f>
        <v>0.90909090909090906</v>
      </c>
      <c r="H14" s="3">
        <f>IF(G14&gt;=75%,3,IF(G14&gt;=50%,2,IF(G14&gt;0,1,0)))</f>
        <v>3</v>
      </c>
      <c r="I14" s="3" t="str">
        <f t="shared" si="1"/>
        <v>Strong</v>
      </c>
    </row>
    <row r="15" spans="1:24" ht="16" x14ac:dyDescent="0.2">
      <c r="A15" s="14" t="s">
        <v>15</v>
      </c>
      <c r="B15" s="1" t="s">
        <v>143</v>
      </c>
      <c r="C15" s="16"/>
      <c r="F15" s="3">
        <v>3</v>
      </c>
      <c r="G15" s="4">
        <f>COUNTIF(B107:B118,"y")/COUNTA(B107:B118)</f>
        <v>1</v>
      </c>
      <c r="H15" s="3">
        <f>IF(G15&gt;=75%,3,IF(G15&gt;=50%,2,IF(G15&gt;0,1,0)))</f>
        <v>3</v>
      </c>
      <c r="I15" s="3" t="str">
        <f t="shared" si="1"/>
        <v>Strong</v>
      </c>
    </row>
    <row r="16" spans="1:24" ht="32" x14ac:dyDescent="0.2">
      <c r="A16" s="14" t="s">
        <v>16</v>
      </c>
      <c r="B16" s="1" t="s">
        <v>268</v>
      </c>
      <c r="C16" s="16"/>
      <c r="F16" s="3">
        <v>4</v>
      </c>
      <c r="G16" s="4">
        <f>COUNTIF(B125:B130,"y")/COUNTA(B125:B130)</f>
        <v>1</v>
      </c>
      <c r="H16" s="3">
        <f>IF(G16&gt;=75%,3,IF(G16&gt;=50%,2,IF(G16&gt;0,1,0)))</f>
        <v>3</v>
      </c>
      <c r="I16" s="3" t="str">
        <f t="shared" si="1"/>
        <v>Strong</v>
      </c>
    </row>
    <row r="17" spans="1:9" ht="32" x14ac:dyDescent="0.2">
      <c r="A17" s="14" t="s">
        <v>17</v>
      </c>
      <c r="B17" s="1" t="s">
        <v>143</v>
      </c>
      <c r="C17" s="16"/>
      <c r="F17" s="5">
        <v>5</v>
      </c>
      <c r="G17" s="73">
        <f>COUNTIF(B137:B142,"y")/COUNTA(B137:B142)</f>
        <v>1</v>
      </c>
      <c r="H17" s="5">
        <f>IF(G17&gt;=75%,3,IF(G17&gt;=50%,2,IF(G17&gt;0,1,0)))</f>
        <v>3</v>
      </c>
      <c r="I17" s="5" t="str">
        <f t="shared" si="1"/>
        <v>Strong</v>
      </c>
    </row>
    <row r="18" spans="1:9" ht="16" x14ac:dyDescent="0.2">
      <c r="A18" s="14" t="s">
        <v>18</v>
      </c>
      <c r="B18" s="1" t="s">
        <v>143</v>
      </c>
      <c r="C18" s="16"/>
      <c r="F18" s="83" t="s">
        <v>151</v>
      </c>
      <c r="G18" s="83" t="s">
        <v>4</v>
      </c>
      <c r="H18" s="84">
        <f>SUM(H13:H17)</f>
        <v>13</v>
      </c>
    </row>
    <row r="19" spans="1:9" ht="33" thickBot="1" x14ac:dyDescent="0.25">
      <c r="A19" s="17" t="s">
        <v>19</v>
      </c>
      <c r="B19" s="1" t="s">
        <v>143</v>
      </c>
      <c r="C19" s="16"/>
      <c r="F19" s="61" t="s">
        <v>1</v>
      </c>
      <c r="G19" s="60"/>
      <c r="H19" s="61"/>
      <c r="I19" s="61"/>
    </row>
    <row r="20" spans="1:9" ht="48" x14ac:dyDescent="0.2">
      <c r="A20" s="14" t="s">
        <v>20</v>
      </c>
      <c r="B20" s="1" t="s">
        <v>143</v>
      </c>
      <c r="C20" s="16"/>
      <c r="F20" s="3">
        <v>6</v>
      </c>
      <c r="G20" s="4">
        <f>COUNTIF(B149:B157,"y")/COUNTA(B149:B157)</f>
        <v>1</v>
      </c>
      <c r="H20" s="3">
        <f>IF(G20&gt;=75%,3,IF(G20&gt;=50%,2,IF(G20&gt;0,1,0)))</f>
        <v>3</v>
      </c>
      <c r="I20" s="3" t="str">
        <f>IF(G20&gt;=75%,"Strong",IF(G20&gt;=50%,"Moderate",IF(G20&gt;0,"Weak","None")))</f>
        <v>Strong</v>
      </c>
    </row>
    <row r="21" spans="1:9" ht="32" x14ac:dyDescent="0.2">
      <c r="A21" s="14" t="s">
        <v>21</v>
      </c>
      <c r="B21" s="1" t="s">
        <v>143</v>
      </c>
      <c r="C21" s="16"/>
      <c r="F21" s="3">
        <v>7</v>
      </c>
      <c r="G21" s="4">
        <f>COUNTIF(B161:B167,"y")/COUNTA(B161:B167)</f>
        <v>0.8571428571428571</v>
      </c>
      <c r="H21" s="3">
        <f>IF(G21&gt;=75%,3,IF(G21&gt;=50%,2,IF(G21&gt;0,1,0)))</f>
        <v>3</v>
      </c>
      <c r="I21" s="3" t="str">
        <f>IF(G21&gt;=75%,"Strong",IF(G21&gt;=50%,"Moderate",IF(G21&gt;0,"Weak","None")))</f>
        <v>Strong</v>
      </c>
    </row>
    <row r="22" spans="1:9" ht="32" x14ac:dyDescent="0.2">
      <c r="A22" s="17" t="s">
        <v>22</v>
      </c>
      <c r="B22" s="1" t="s">
        <v>143</v>
      </c>
      <c r="C22" s="16"/>
      <c r="F22" s="5">
        <v>8</v>
      </c>
      <c r="G22" s="73">
        <f>COUNTIF(B172:B177,"y")/COUNTA(B172:B177)</f>
        <v>1</v>
      </c>
      <c r="H22" s="5">
        <f>IF(G22&gt;=75%,3,IF(G22&gt;=50%,2,IF(G22&gt;0,1,0)))</f>
        <v>3</v>
      </c>
      <c r="I22" s="5" t="str">
        <f>IF(G22&gt;=75%,"Strong",IF(G22&gt;=50%,"Moderate",IF(G22&gt;0,"Weak","None")))</f>
        <v>Strong</v>
      </c>
    </row>
    <row r="23" spans="1:9" ht="32" x14ac:dyDescent="0.2">
      <c r="A23" s="17" t="s">
        <v>23</v>
      </c>
      <c r="B23" s="1" t="s">
        <v>143</v>
      </c>
      <c r="C23" s="16"/>
      <c r="F23" s="85" t="s">
        <v>1</v>
      </c>
      <c r="G23" s="83" t="s">
        <v>4</v>
      </c>
      <c r="H23" s="84">
        <f>SUM(H20:H22)</f>
        <v>9</v>
      </c>
    </row>
    <row r="24" spans="1:9" ht="32" x14ac:dyDescent="0.2">
      <c r="A24" s="17" t="s">
        <v>24</v>
      </c>
      <c r="B24" s="1" t="s">
        <v>143</v>
      </c>
      <c r="C24" s="16"/>
    </row>
    <row r="25" spans="1:9" ht="33" thickBot="1" x14ac:dyDescent="0.25">
      <c r="A25" s="17" t="s">
        <v>25</v>
      </c>
      <c r="B25" s="1" t="s">
        <v>143</v>
      </c>
      <c r="C25" s="16"/>
      <c r="F25" s="86" t="s">
        <v>2</v>
      </c>
      <c r="G25" s="67" t="s">
        <v>145</v>
      </c>
      <c r="H25" s="59" t="s">
        <v>146</v>
      </c>
      <c r="I25" s="68" t="s">
        <v>147</v>
      </c>
    </row>
    <row r="26" spans="1:9" ht="32" x14ac:dyDescent="0.2">
      <c r="A26" s="17" t="s">
        <v>26</v>
      </c>
      <c r="B26" s="1" t="s">
        <v>143</v>
      </c>
      <c r="C26" s="16"/>
      <c r="F26" s="3">
        <v>9</v>
      </c>
      <c r="G26" s="4">
        <f>COUNTIF(B184:B192,"y")/COUNTA(B184:B192)</f>
        <v>1</v>
      </c>
      <c r="H26" s="3">
        <f>IF(G26&gt;=75%,3,IF(G26&gt;=50%,2,IF(G26&gt;0,1,0)))</f>
        <v>3</v>
      </c>
      <c r="I26" s="6" t="str">
        <f>IF(G26&gt;=75%,"Strong",IF(G26&gt;=50%,"Moderate",IF(G26&gt;0,"Weak","None")))</f>
        <v>Strong</v>
      </c>
    </row>
    <row r="27" spans="1:9" ht="32" x14ac:dyDescent="0.2">
      <c r="A27" s="14" t="s">
        <v>27</v>
      </c>
      <c r="B27" s="1" t="s">
        <v>143</v>
      </c>
      <c r="C27" s="16"/>
      <c r="F27" s="3">
        <v>10</v>
      </c>
      <c r="G27" s="4">
        <f>COUNTIF(B198:B206,"y")/COUNTA(B198:B206)</f>
        <v>1</v>
      </c>
      <c r="H27" s="3">
        <f t="shared" ref="H27:H34" si="3">IF(G27&gt;=75%,3,IF(G27&gt;=50%,2,IF(G27&gt;0,1,0)))</f>
        <v>3</v>
      </c>
      <c r="I27" s="3" t="str">
        <f t="shared" ref="I27:I34" si="4">IF(G27&gt;=75%,"Strong",IF(G27&gt;=50%,"Moderate",IF(G27&gt;0,"Weak","None")))</f>
        <v>Strong</v>
      </c>
    </row>
    <row r="28" spans="1:9" ht="48" x14ac:dyDescent="0.2">
      <c r="A28" s="14" t="s">
        <v>28</v>
      </c>
      <c r="B28" s="1" t="s">
        <v>143</v>
      </c>
      <c r="C28" s="16"/>
      <c r="F28" s="3">
        <v>11</v>
      </c>
      <c r="G28" s="4">
        <f>COUNTIF(B211:B223,"y")/COUNTA(B211:B223)</f>
        <v>1</v>
      </c>
      <c r="H28" s="3">
        <f t="shared" si="3"/>
        <v>3</v>
      </c>
      <c r="I28" s="3" t="str">
        <f t="shared" si="4"/>
        <v>Strong</v>
      </c>
    </row>
    <row r="29" spans="1:9" x14ac:dyDescent="0.2">
      <c r="A29" s="18"/>
      <c r="B29" s="9"/>
      <c r="C29" s="9"/>
      <c r="F29" s="3">
        <v>12</v>
      </c>
      <c r="G29" s="4">
        <f>COUNTIF(B228:B233,"y")/COUNTA(B228:B233)</f>
        <v>1</v>
      </c>
      <c r="H29" s="3">
        <f t="shared" si="3"/>
        <v>3</v>
      </c>
      <c r="I29" s="3" t="str">
        <f t="shared" si="4"/>
        <v>Strong</v>
      </c>
    </row>
    <row r="30" spans="1:9" ht="33" customHeight="1" x14ac:dyDescent="0.2">
      <c r="A30" s="180" t="s">
        <v>141</v>
      </c>
      <c r="B30" s="180"/>
      <c r="C30" s="180"/>
      <c r="F30" s="3">
        <v>13</v>
      </c>
      <c r="G30" s="4">
        <f>COUNTIF(B238:B245,"y")/COUNTA(B238:B245)</f>
        <v>1</v>
      </c>
      <c r="H30" s="3">
        <f t="shared" si="3"/>
        <v>3</v>
      </c>
      <c r="I30" s="3" t="str">
        <f t="shared" si="4"/>
        <v>Strong</v>
      </c>
    </row>
    <row r="31" spans="1:9" ht="16" x14ac:dyDescent="0.2">
      <c r="A31" s="62"/>
      <c r="B31" s="9"/>
      <c r="C31" s="9"/>
      <c r="F31" s="3">
        <v>14</v>
      </c>
      <c r="G31" s="4">
        <f>COUNTIF(B250:B258,"y")/COUNTA(B250:B258)</f>
        <v>1</v>
      </c>
      <c r="H31" s="3">
        <f t="shared" si="3"/>
        <v>3</v>
      </c>
      <c r="I31" s="3" t="str">
        <f t="shared" si="4"/>
        <v>Strong</v>
      </c>
    </row>
    <row r="32" spans="1:9" ht="17" x14ac:dyDescent="0.2">
      <c r="A32" s="19" t="s">
        <v>13</v>
      </c>
      <c r="B32" s="12" t="s">
        <v>14</v>
      </c>
      <c r="C32" s="13"/>
      <c r="F32" s="3">
        <v>15</v>
      </c>
      <c r="G32" s="4">
        <f>COUNTIF(B263:B267,"y")/COUNTA(B263:B267)</f>
        <v>1</v>
      </c>
      <c r="H32" s="3">
        <f t="shared" si="3"/>
        <v>3</v>
      </c>
      <c r="I32" s="3" t="str">
        <f t="shared" si="4"/>
        <v>Strong</v>
      </c>
    </row>
    <row r="33" spans="1:10" ht="16" x14ac:dyDescent="0.2">
      <c r="A33" s="14" t="s">
        <v>29</v>
      </c>
      <c r="B33" s="1" t="s">
        <v>268</v>
      </c>
      <c r="C33" s="16"/>
      <c r="F33" s="3">
        <v>16</v>
      </c>
      <c r="G33" s="4">
        <f>COUNTIF(B272:B276,"y")/COUNTA(B272:B276)</f>
        <v>1</v>
      </c>
      <c r="H33" s="3">
        <f t="shared" si="3"/>
        <v>3</v>
      </c>
      <c r="I33" s="3" t="str">
        <f t="shared" si="4"/>
        <v>Strong</v>
      </c>
    </row>
    <row r="34" spans="1:10" ht="32" x14ac:dyDescent="0.2">
      <c r="A34" s="14" t="s">
        <v>30</v>
      </c>
      <c r="B34" s="1" t="s">
        <v>143</v>
      </c>
      <c r="C34" s="16"/>
      <c r="F34" s="3">
        <v>17</v>
      </c>
      <c r="G34" s="4">
        <f>COUNTIF(B281:B287,"y")/COUNTA(B281:B287)</f>
        <v>1</v>
      </c>
      <c r="H34" s="3">
        <f t="shared" si="3"/>
        <v>3</v>
      </c>
      <c r="I34" s="3" t="str">
        <f t="shared" si="4"/>
        <v>Strong</v>
      </c>
    </row>
    <row r="35" spans="1:10" ht="48" x14ac:dyDescent="0.2">
      <c r="A35" s="14" t="s">
        <v>31</v>
      </c>
      <c r="B35" s="1" t="s">
        <v>143</v>
      </c>
      <c r="C35" s="16"/>
      <c r="F35" s="87" t="s">
        <v>2</v>
      </c>
      <c r="G35" s="88" t="s">
        <v>4</v>
      </c>
      <c r="H35" s="88">
        <f>SUM(H26:H34)</f>
        <v>27</v>
      </c>
      <c r="I35" s="88" t="s">
        <v>153</v>
      </c>
      <c r="J35" s="88">
        <f>H35*2</f>
        <v>54</v>
      </c>
    </row>
    <row r="36" spans="1:10" ht="33" thickBot="1" x14ac:dyDescent="0.25">
      <c r="A36" s="14" t="s">
        <v>32</v>
      </c>
      <c r="B36" s="1" t="s">
        <v>143</v>
      </c>
      <c r="C36" s="16"/>
      <c r="F36" s="89" t="s">
        <v>3</v>
      </c>
      <c r="G36" s="67" t="s">
        <v>145</v>
      </c>
      <c r="H36" s="59" t="s">
        <v>146</v>
      </c>
      <c r="I36" s="68" t="s">
        <v>147</v>
      </c>
    </row>
    <row r="37" spans="1:10" ht="48" x14ac:dyDescent="0.2">
      <c r="A37" s="14" t="s">
        <v>33</v>
      </c>
      <c r="B37" s="1" t="s">
        <v>143</v>
      </c>
      <c r="C37" s="16"/>
      <c r="F37" s="3">
        <v>18</v>
      </c>
      <c r="G37" s="4">
        <f>COUNTIF(B295:B299,"y")/COUNTA(B295:B299)</f>
        <v>1</v>
      </c>
      <c r="H37" s="3">
        <f>IF(G37&gt;=75%,3,IF(G37&gt;=50%,2,IF(G37&gt;0,1,0)))</f>
        <v>3</v>
      </c>
      <c r="I37" s="3" t="str">
        <f>IF(G37&gt;=75%,"Strong",IF(G37&gt;=50%,"Moderate",IF(G37&gt;0,"Weak","None")))</f>
        <v>Strong</v>
      </c>
    </row>
    <row r="38" spans="1:10" ht="16" thickBot="1" x14ac:dyDescent="0.25">
      <c r="A38" s="7"/>
      <c r="B38" s="9"/>
      <c r="C38" s="9"/>
      <c r="F38" s="61" t="s">
        <v>154</v>
      </c>
      <c r="G38" s="61"/>
      <c r="H38" s="61"/>
      <c r="I38" s="61"/>
    </row>
    <row r="39" spans="1:10" ht="27" customHeight="1" x14ac:dyDescent="0.2">
      <c r="A39" s="180" t="s">
        <v>34</v>
      </c>
      <c r="B39" s="180"/>
      <c r="C39" s="180"/>
      <c r="F39" s="5">
        <v>19</v>
      </c>
      <c r="G39" s="4">
        <f>COUNTIF(B308:B314,"y")/COUNTA(B308:B314)</f>
        <v>1</v>
      </c>
      <c r="H39" s="5">
        <f>IF(G39&gt;=75%,3,IF(G39&gt;=50%,2,IF(G39&gt;0,1,0)))</f>
        <v>3</v>
      </c>
      <c r="I39" s="5" t="str">
        <f>IF(G39&gt;=75%,"Strong",IF(G39&gt;=50%,"Moderate",IF(G39&gt;0,"Weak","None")))</f>
        <v>Strong</v>
      </c>
    </row>
    <row r="40" spans="1:10" x14ac:dyDescent="0.2">
      <c r="A40" s="20"/>
      <c r="B40" s="9"/>
      <c r="C40" s="9"/>
      <c r="F40" s="75" t="s">
        <v>155</v>
      </c>
      <c r="G40" s="75"/>
      <c r="H40" s="75">
        <f>H18+H39+H37+J35+H23</f>
        <v>82</v>
      </c>
    </row>
    <row r="41" spans="1:10" ht="17" x14ac:dyDescent="0.2">
      <c r="A41" s="21" t="s">
        <v>13</v>
      </c>
      <c r="B41" s="12" t="s">
        <v>14</v>
      </c>
      <c r="C41" s="13"/>
    </row>
    <row r="42" spans="1:10" ht="32" x14ac:dyDescent="0.2">
      <c r="A42" s="22" t="s">
        <v>35</v>
      </c>
      <c r="B42" s="1" t="s">
        <v>143</v>
      </c>
      <c r="C42" s="16"/>
    </row>
    <row r="43" spans="1:10" ht="16" x14ac:dyDescent="0.2">
      <c r="A43" s="22" t="s">
        <v>36</v>
      </c>
      <c r="B43" s="1" t="s">
        <v>143</v>
      </c>
      <c r="C43" s="16"/>
    </row>
    <row r="44" spans="1:10" ht="32" x14ac:dyDescent="0.2">
      <c r="A44" s="22" t="s">
        <v>37</v>
      </c>
      <c r="B44" s="1" t="s">
        <v>143</v>
      </c>
      <c r="C44" s="16"/>
    </row>
    <row r="45" spans="1:10" ht="32" x14ac:dyDescent="0.2">
      <c r="A45" s="22" t="s">
        <v>38</v>
      </c>
      <c r="B45" s="1" t="s">
        <v>143</v>
      </c>
      <c r="C45" s="16"/>
    </row>
    <row r="46" spans="1:10" ht="48" x14ac:dyDescent="0.2">
      <c r="A46" s="22" t="s">
        <v>39</v>
      </c>
      <c r="B46" s="1" t="s">
        <v>143</v>
      </c>
      <c r="C46" s="16"/>
    </row>
    <row r="47" spans="1:10" x14ac:dyDescent="0.2">
      <c r="A47" s="23"/>
      <c r="B47" s="9"/>
      <c r="C47" s="9"/>
    </row>
    <row r="48" spans="1:10" ht="41.25" customHeight="1" x14ac:dyDescent="0.2">
      <c r="A48" s="180" t="s">
        <v>40</v>
      </c>
      <c r="B48" s="180"/>
      <c r="C48" s="180"/>
    </row>
    <row r="49" spans="1:3" x14ac:dyDescent="0.2">
      <c r="A49" s="20"/>
      <c r="B49" s="9"/>
      <c r="C49" s="9"/>
    </row>
    <row r="50" spans="1:3" ht="17" x14ac:dyDescent="0.2">
      <c r="A50" s="21" t="s">
        <v>13</v>
      </c>
      <c r="B50" s="12" t="s">
        <v>14</v>
      </c>
      <c r="C50" s="13"/>
    </row>
    <row r="51" spans="1:3" ht="32" x14ac:dyDescent="0.2">
      <c r="A51" s="22" t="s">
        <v>41</v>
      </c>
      <c r="B51" s="1" t="s">
        <v>143</v>
      </c>
      <c r="C51" s="16"/>
    </row>
    <row r="52" spans="1:3" ht="64" x14ac:dyDescent="0.2">
      <c r="A52" s="22" t="s">
        <v>42</v>
      </c>
      <c r="B52" s="1" t="s">
        <v>143</v>
      </c>
      <c r="C52" s="16"/>
    </row>
    <row r="53" spans="1:3" ht="64" x14ac:dyDescent="0.2">
      <c r="A53" s="22" t="s">
        <v>43</v>
      </c>
      <c r="B53" s="1" t="s">
        <v>268</v>
      </c>
      <c r="C53" s="16"/>
    </row>
    <row r="54" spans="1:3" ht="64" x14ac:dyDescent="0.2">
      <c r="A54" s="22" t="s">
        <v>44</v>
      </c>
      <c r="B54" s="1" t="s">
        <v>143</v>
      </c>
      <c r="C54" s="16"/>
    </row>
    <row r="55" spans="1:3" ht="64" x14ac:dyDescent="0.2">
      <c r="A55" s="22" t="s">
        <v>45</v>
      </c>
      <c r="B55" s="1" t="s">
        <v>143</v>
      </c>
      <c r="C55" s="16"/>
    </row>
    <row r="56" spans="1:3" ht="48" x14ac:dyDescent="0.2">
      <c r="A56" s="22" t="s">
        <v>46</v>
      </c>
      <c r="B56" s="1" t="s">
        <v>143</v>
      </c>
      <c r="C56" s="16"/>
    </row>
    <row r="57" spans="1:3" ht="32" x14ac:dyDescent="0.2">
      <c r="A57" s="22" t="s">
        <v>47</v>
      </c>
      <c r="B57" s="1" t="s">
        <v>143</v>
      </c>
      <c r="C57" s="16"/>
    </row>
    <row r="58" spans="1:3" ht="48" x14ac:dyDescent="0.2">
      <c r="A58" s="22" t="s">
        <v>48</v>
      </c>
      <c r="B58" s="1" t="s">
        <v>143</v>
      </c>
      <c r="C58" s="16"/>
    </row>
    <row r="59" spans="1:3" ht="16" thickBot="1" x14ac:dyDescent="0.25">
      <c r="A59" s="7"/>
      <c r="B59" s="9"/>
      <c r="C59" s="9"/>
    </row>
    <row r="60" spans="1:3" ht="21" customHeight="1" thickBot="1" x14ac:dyDescent="0.25">
      <c r="A60" s="183" t="s">
        <v>49</v>
      </c>
      <c r="B60" s="184"/>
      <c r="C60" s="185"/>
    </row>
    <row r="61" spans="1:3" x14ac:dyDescent="0.2">
      <c r="A61" s="24"/>
      <c r="C61" s="2"/>
    </row>
    <row r="62" spans="1:3" ht="20" x14ac:dyDescent="0.2">
      <c r="A62" s="190" t="s">
        <v>50</v>
      </c>
      <c r="B62" s="191"/>
      <c r="C62" s="192"/>
    </row>
    <row r="64" spans="1:3" ht="42.75" customHeight="1" x14ac:dyDescent="0.2">
      <c r="A64" s="193" t="s">
        <v>51</v>
      </c>
      <c r="B64" s="193"/>
      <c r="C64" s="193"/>
    </row>
    <row r="65" spans="1:3" x14ac:dyDescent="0.2">
      <c r="B65" s="9"/>
      <c r="C65" s="9"/>
    </row>
    <row r="66" spans="1:3" ht="16" x14ac:dyDescent="0.2">
      <c r="A66" s="25" t="s">
        <v>13</v>
      </c>
      <c r="B66" s="12" t="s">
        <v>14</v>
      </c>
      <c r="C66" s="26"/>
    </row>
    <row r="67" spans="1:3" ht="98" x14ac:dyDescent="0.2">
      <c r="A67" s="22" t="s">
        <v>52</v>
      </c>
      <c r="B67" s="1" t="s">
        <v>268</v>
      </c>
      <c r="C67" s="16"/>
    </row>
    <row r="68" spans="1:3" ht="48" x14ac:dyDescent="0.2">
      <c r="A68" s="22" t="s">
        <v>53</v>
      </c>
      <c r="B68" s="1" t="s">
        <v>143</v>
      </c>
      <c r="C68" s="16"/>
    </row>
    <row r="69" spans="1:3" ht="48" x14ac:dyDescent="0.2">
      <c r="A69" s="22" t="s">
        <v>54</v>
      </c>
      <c r="B69" s="1" t="s">
        <v>268</v>
      </c>
      <c r="C69" s="16"/>
    </row>
    <row r="70" spans="1:3" ht="32" x14ac:dyDescent="0.2">
      <c r="A70" s="22" t="s">
        <v>55</v>
      </c>
      <c r="B70" s="1" t="s">
        <v>143</v>
      </c>
      <c r="C70" s="16"/>
    </row>
    <row r="71" spans="1:3" ht="32" x14ac:dyDescent="0.2">
      <c r="A71" s="22" t="s">
        <v>56</v>
      </c>
      <c r="B71" s="1" t="s">
        <v>268</v>
      </c>
      <c r="C71" s="16"/>
    </row>
    <row r="72" spans="1:3" ht="112" x14ac:dyDescent="0.2">
      <c r="A72" s="27" t="s">
        <v>57</v>
      </c>
      <c r="B72" s="1" t="s">
        <v>268</v>
      </c>
      <c r="C72" s="16"/>
    </row>
    <row r="73" spans="1:3" ht="48" x14ac:dyDescent="0.2">
      <c r="A73" s="27" t="s">
        <v>58</v>
      </c>
      <c r="B73" s="1" t="s">
        <v>143</v>
      </c>
      <c r="C73" s="16"/>
    </row>
    <row r="74" spans="1:3" ht="48" x14ac:dyDescent="0.2">
      <c r="A74" s="27" t="s">
        <v>59</v>
      </c>
      <c r="B74" s="1" t="s">
        <v>143</v>
      </c>
      <c r="C74" s="16"/>
    </row>
    <row r="75" spans="1:3" ht="82" x14ac:dyDescent="0.2">
      <c r="A75" s="27" t="s">
        <v>60</v>
      </c>
      <c r="B75" s="1" t="s">
        <v>143</v>
      </c>
      <c r="C75" s="16"/>
    </row>
    <row r="76" spans="1:3" ht="64" x14ac:dyDescent="0.2">
      <c r="A76" s="27" t="s">
        <v>61</v>
      </c>
      <c r="B76" s="1" t="s">
        <v>268</v>
      </c>
      <c r="C76" s="16"/>
    </row>
    <row r="77" spans="1:3" ht="48" x14ac:dyDescent="0.2">
      <c r="A77" s="17" t="s">
        <v>62</v>
      </c>
      <c r="B77" s="1" t="s">
        <v>143</v>
      </c>
      <c r="C77" s="16"/>
    </row>
    <row r="78" spans="1:3" ht="48" x14ac:dyDescent="0.2">
      <c r="A78" s="17" t="s">
        <v>63</v>
      </c>
      <c r="B78" s="1" t="s">
        <v>268</v>
      </c>
      <c r="C78" s="16"/>
    </row>
    <row r="79" spans="1:3" ht="64" x14ac:dyDescent="0.2">
      <c r="A79" s="17" t="s">
        <v>64</v>
      </c>
      <c r="B79" s="1" t="s">
        <v>268</v>
      </c>
      <c r="C79" s="16"/>
    </row>
    <row r="80" spans="1:3" x14ac:dyDescent="0.2">
      <c r="A80" s="7"/>
      <c r="B80" s="90"/>
      <c r="C80" s="9"/>
    </row>
    <row r="81" spans="1:3" x14ac:dyDescent="0.2">
      <c r="A81" s="28" t="s">
        <v>65</v>
      </c>
      <c r="B81" s="90"/>
      <c r="C81" s="9"/>
    </row>
    <row r="82" spans="1:3" ht="77" x14ac:dyDescent="0.2">
      <c r="A82" s="7" t="s">
        <v>66</v>
      </c>
      <c r="B82" s="9"/>
      <c r="C82" s="9"/>
    </row>
    <row r="83" spans="1:3" x14ac:dyDescent="0.2">
      <c r="A83" s="7"/>
      <c r="B83" s="9"/>
      <c r="C83" s="9"/>
    </row>
    <row r="84" spans="1:3" ht="49.5" customHeight="1" x14ac:dyDescent="0.2">
      <c r="A84" s="180" t="s">
        <v>67</v>
      </c>
      <c r="B84" s="180"/>
      <c r="C84" s="180"/>
    </row>
    <row r="85" spans="1:3" ht="16" x14ac:dyDescent="0.2">
      <c r="A85" s="29"/>
      <c r="B85" s="9"/>
      <c r="C85" s="9"/>
    </row>
    <row r="86" spans="1:3" ht="16" x14ac:dyDescent="0.2">
      <c r="A86" s="30" t="s">
        <v>13</v>
      </c>
      <c r="B86" s="12" t="s">
        <v>14</v>
      </c>
      <c r="C86" s="26"/>
    </row>
    <row r="87" spans="1:3" ht="130" x14ac:dyDescent="0.2">
      <c r="A87" s="14" t="s">
        <v>68</v>
      </c>
      <c r="B87" s="1" t="s">
        <v>143</v>
      </c>
      <c r="C87" s="16"/>
    </row>
    <row r="88" spans="1:3" ht="112" x14ac:dyDescent="0.2">
      <c r="A88" s="14" t="s">
        <v>69</v>
      </c>
      <c r="B88" s="1" t="s">
        <v>143</v>
      </c>
      <c r="C88" s="16"/>
    </row>
    <row r="89" spans="1:3" ht="80" x14ac:dyDescent="0.2">
      <c r="A89" s="17" t="s">
        <v>70</v>
      </c>
      <c r="B89" s="1" t="s">
        <v>268</v>
      </c>
      <c r="C89" s="16"/>
    </row>
    <row r="90" spans="1:3" ht="64" x14ac:dyDescent="0.2">
      <c r="A90" s="14" t="s">
        <v>71</v>
      </c>
      <c r="B90" s="1" t="s">
        <v>143</v>
      </c>
      <c r="C90" s="16"/>
    </row>
    <row r="91" spans="1:3" ht="82" x14ac:dyDescent="0.2">
      <c r="A91" s="14" t="s">
        <v>72</v>
      </c>
      <c r="B91" s="1" t="s">
        <v>143</v>
      </c>
      <c r="C91" s="16"/>
    </row>
    <row r="92" spans="1:3" ht="64" x14ac:dyDescent="0.2">
      <c r="A92" s="17" t="s">
        <v>73</v>
      </c>
      <c r="B92" s="1" t="s">
        <v>143</v>
      </c>
      <c r="C92" s="16"/>
    </row>
    <row r="93" spans="1:3" ht="82" x14ac:dyDescent="0.2">
      <c r="A93" s="17" t="s">
        <v>74</v>
      </c>
      <c r="B93" s="1" t="s">
        <v>143</v>
      </c>
      <c r="C93" s="16"/>
    </row>
    <row r="94" spans="1:3" ht="64" x14ac:dyDescent="0.2">
      <c r="A94" s="17" t="s">
        <v>75</v>
      </c>
      <c r="B94" s="1" t="s">
        <v>143</v>
      </c>
      <c r="C94" s="16"/>
    </row>
    <row r="95" spans="1:3" ht="48" x14ac:dyDescent="0.2">
      <c r="A95" s="14" t="s">
        <v>76</v>
      </c>
      <c r="B95" s="1" t="s">
        <v>143</v>
      </c>
      <c r="C95" s="16"/>
    </row>
    <row r="96" spans="1:3" ht="114" x14ac:dyDescent="0.2">
      <c r="A96" s="14" t="s">
        <v>77</v>
      </c>
      <c r="B96" s="1" t="s">
        <v>143</v>
      </c>
      <c r="C96" s="16"/>
    </row>
    <row r="97" spans="1:3" ht="64" x14ac:dyDescent="0.2">
      <c r="A97" s="14" t="s">
        <v>78</v>
      </c>
      <c r="B97" s="1" t="s">
        <v>143</v>
      </c>
      <c r="C97" s="16"/>
    </row>
    <row r="98" spans="1:3" x14ac:dyDescent="0.2">
      <c r="A98" s="7"/>
      <c r="B98" s="9"/>
      <c r="C98" s="9"/>
    </row>
    <row r="99" spans="1:3" ht="38" x14ac:dyDescent="0.2">
      <c r="A99" s="31" t="s">
        <v>79</v>
      </c>
      <c r="B99" s="9"/>
      <c r="C99" s="9"/>
    </row>
    <row r="100" spans="1:3" ht="26" x14ac:dyDescent="0.2">
      <c r="A100" s="31" t="s">
        <v>80</v>
      </c>
      <c r="B100" s="9"/>
      <c r="C100" s="9"/>
    </row>
    <row r="101" spans="1:3" ht="26" x14ac:dyDescent="0.2">
      <c r="A101" s="31" t="s">
        <v>81</v>
      </c>
      <c r="B101" s="9"/>
      <c r="C101" s="9"/>
    </row>
    <row r="102" spans="1:3" ht="26" x14ac:dyDescent="0.2">
      <c r="A102" s="31" t="s">
        <v>82</v>
      </c>
      <c r="B102" s="9"/>
      <c r="C102" s="9"/>
    </row>
    <row r="103" spans="1:3" x14ac:dyDescent="0.2">
      <c r="A103" s="7"/>
      <c r="B103" s="9"/>
      <c r="C103" s="9"/>
    </row>
    <row r="104" spans="1:3" ht="51" customHeight="1" x14ac:dyDescent="0.2">
      <c r="A104" s="180" t="s">
        <v>83</v>
      </c>
      <c r="B104" s="180"/>
      <c r="C104" s="180"/>
    </row>
    <row r="105" spans="1:3" ht="16" x14ac:dyDescent="0.2">
      <c r="A105" s="32"/>
      <c r="B105" s="9"/>
      <c r="C105" s="9"/>
    </row>
    <row r="106" spans="1:3" ht="16" x14ac:dyDescent="0.2">
      <c r="A106" s="30" t="s">
        <v>13</v>
      </c>
      <c r="B106" s="12" t="s">
        <v>14</v>
      </c>
      <c r="C106" s="26"/>
    </row>
    <row r="107" spans="1:3" ht="112" x14ac:dyDescent="0.2">
      <c r="A107" s="14" t="s">
        <v>84</v>
      </c>
      <c r="B107" s="1" t="s">
        <v>143</v>
      </c>
      <c r="C107" s="16"/>
    </row>
    <row r="108" spans="1:3" ht="48" x14ac:dyDescent="0.2">
      <c r="A108" s="14" t="s">
        <v>85</v>
      </c>
      <c r="B108" s="1" t="s">
        <v>143</v>
      </c>
      <c r="C108" s="16"/>
    </row>
    <row r="109" spans="1:3" ht="32" x14ac:dyDescent="0.2">
      <c r="A109" s="14" t="s">
        <v>140</v>
      </c>
      <c r="B109" s="1" t="s">
        <v>143</v>
      </c>
      <c r="C109" s="16"/>
    </row>
    <row r="110" spans="1:3" ht="48" x14ac:dyDescent="0.2">
      <c r="A110" s="14" t="s">
        <v>86</v>
      </c>
      <c r="B110" s="1" t="s">
        <v>143</v>
      </c>
      <c r="C110" s="16"/>
    </row>
    <row r="111" spans="1:3" ht="64" x14ac:dyDescent="0.2">
      <c r="A111" s="14" t="s">
        <v>87</v>
      </c>
      <c r="B111" s="1" t="s">
        <v>143</v>
      </c>
      <c r="C111" s="16"/>
    </row>
    <row r="112" spans="1:3" ht="32" x14ac:dyDescent="0.2">
      <c r="A112" s="14" t="s">
        <v>88</v>
      </c>
      <c r="B112" s="1" t="s">
        <v>143</v>
      </c>
      <c r="C112" s="16"/>
    </row>
    <row r="113" spans="1:3" ht="48" x14ac:dyDescent="0.2">
      <c r="A113" s="14" t="s">
        <v>89</v>
      </c>
      <c r="B113" s="1" t="s">
        <v>143</v>
      </c>
      <c r="C113" s="16"/>
    </row>
    <row r="114" spans="1:3" ht="96" x14ac:dyDescent="0.2">
      <c r="A114" s="33" t="s">
        <v>90</v>
      </c>
      <c r="B114" s="1" t="s">
        <v>143</v>
      </c>
      <c r="C114" s="16"/>
    </row>
    <row r="115" spans="1:3" ht="48" x14ac:dyDescent="0.2">
      <c r="A115" s="33" t="s">
        <v>91</v>
      </c>
      <c r="B115" s="1" t="s">
        <v>143</v>
      </c>
      <c r="C115" s="16"/>
    </row>
    <row r="116" spans="1:3" ht="48" x14ac:dyDescent="0.2">
      <c r="A116" s="33" t="s">
        <v>92</v>
      </c>
      <c r="B116" s="1" t="s">
        <v>143</v>
      </c>
      <c r="C116" s="16"/>
    </row>
    <row r="117" spans="1:3" ht="64" x14ac:dyDescent="0.2">
      <c r="A117" s="27" t="s">
        <v>93</v>
      </c>
      <c r="B117" s="1" t="s">
        <v>143</v>
      </c>
      <c r="C117" s="16"/>
    </row>
    <row r="118" spans="1:3" ht="80" x14ac:dyDescent="0.2">
      <c r="A118" s="27" t="s">
        <v>94</v>
      </c>
      <c r="B118" s="1" t="s">
        <v>143</v>
      </c>
      <c r="C118" s="16"/>
    </row>
    <row r="119" spans="1:3" x14ac:dyDescent="0.2">
      <c r="A119" s="34"/>
      <c r="B119" s="90"/>
      <c r="C119" s="9"/>
    </row>
    <row r="120" spans="1:3" ht="26" x14ac:dyDescent="0.2">
      <c r="A120" s="35" t="s">
        <v>95</v>
      </c>
      <c r="B120" s="90"/>
      <c r="C120" s="9"/>
    </row>
    <row r="121" spans="1:3" x14ac:dyDescent="0.2">
      <c r="A121" s="34"/>
      <c r="B121" s="9"/>
      <c r="C121" s="9"/>
    </row>
    <row r="122" spans="1:3" ht="48" customHeight="1" x14ac:dyDescent="0.2">
      <c r="A122" s="180" t="s">
        <v>96</v>
      </c>
      <c r="B122" s="180"/>
      <c r="C122" s="180"/>
    </row>
    <row r="123" spans="1:3" x14ac:dyDescent="0.2">
      <c r="A123" s="7"/>
      <c r="B123" s="9"/>
      <c r="C123" s="9"/>
    </row>
    <row r="124" spans="1:3" ht="16" x14ac:dyDescent="0.2">
      <c r="A124" s="30" t="s">
        <v>13</v>
      </c>
      <c r="B124" s="12" t="s">
        <v>14</v>
      </c>
      <c r="C124" s="26"/>
    </row>
    <row r="125" spans="1:3" ht="98" x14ac:dyDescent="0.2">
      <c r="A125" s="17" t="s">
        <v>97</v>
      </c>
      <c r="B125" s="1" t="s">
        <v>143</v>
      </c>
      <c r="C125" s="16"/>
    </row>
    <row r="126" spans="1:3" ht="32" x14ac:dyDescent="0.2">
      <c r="A126" s="36" t="s">
        <v>98</v>
      </c>
      <c r="B126" s="1" t="s">
        <v>143</v>
      </c>
      <c r="C126" s="16"/>
    </row>
    <row r="127" spans="1:3" ht="64" x14ac:dyDescent="0.2">
      <c r="A127" s="14" t="s">
        <v>99</v>
      </c>
      <c r="B127" s="1" t="s">
        <v>143</v>
      </c>
      <c r="C127" s="16"/>
    </row>
    <row r="128" spans="1:3" ht="32" x14ac:dyDescent="0.2">
      <c r="A128" s="14" t="s">
        <v>100</v>
      </c>
      <c r="B128" s="1" t="s">
        <v>143</v>
      </c>
      <c r="C128" s="16"/>
    </row>
    <row r="129" spans="1:3" ht="48" x14ac:dyDescent="0.2">
      <c r="A129" s="17" t="s">
        <v>101</v>
      </c>
      <c r="B129" s="1" t="s">
        <v>143</v>
      </c>
      <c r="C129" s="16"/>
    </row>
    <row r="130" spans="1:3" ht="32" x14ac:dyDescent="0.2">
      <c r="A130" s="14" t="s">
        <v>102</v>
      </c>
      <c r="B130" s="1" t="s">
        <v>143</v>
      </c>
      <c r="C130" s="16"/>
    </row>
    <row r="131" spans="1:3" x14ac:dyDescent="0.2">
      <c r="A131" s="7"/>
      <c r="B131" s="9"/>
      <c r="C131" s="9"/>
    </row>
    <row r="132" spans="1:3" ht="62" x14ac:dyDescent="0.2">
      <c r="A132" s="31" t="s">
        <v>103</v>
      </c>
      <c r="B132" s="9"/>
      <c r="C132" s="9"/>
    </row>
    <row r="133" spans="1:3" x14ac:dyDescent="0.2">
      <c r="A133" s="7"/>
      <c r="B133" s="9"/>
      <c r="C133" s="9"/>
    </row>
    <row r="134" spans="1:3" ht="22.5" customHeight="1" x14ac:dyDescent="0.2">
      <c r="A134" s="180" t="s">
        <v>104</v>
      </c>
      <c r="B134" s="180"/>
      <c r="C134" s="180"/>
    </row>
    <row r="135" spans="1:3" x14ac:dyDescent="0.2">
      <c r="A135" s="7"/>
    </row>
    <row r="136" spans="1:3" ht="16" x14ac:dyDescent="0.2">
      <c r="A136" s="30" t="s">
        <v>13</v>
      </c>
      <c r="B136" s="12" t="s">
        <v>14</v>
      </c>
      <c r="C136" s="37"/>
    </row>
    <row r="137" spans="1:3" ht="16" x14ac:dyDescent="0.2">
      <c r="A137" s="17" t="s">
        <v>105</v>
      </c>
      <c r="B137" s="1" t="s">
        <v>143</v>
      </c>
      <c r="C137" s="16"/>
    </row>
    <row r="138" spans="1:3" ht="32" x14ac:dyDescent="0.2">
      <c r="A138" s="17" t="s">
        <v>106</v>
      </c>
      <c r="B138" s="1" t="s">
        <v>143</v>
      </c>
      <c r="C138" s="16"/>
    </row>
    <row r="139" spans="1:3" ht="48" x14ac:dyDescent="0.2">
      <c r="A139" s="17" t="s">
        <v>107</v>
      </c>
      <c r="B139" s="1" t="s">
        <v>143</v>
      </c>
      <c r="C139" s="16"/>
    </row>
    <row r="140" spans="1:3" ht="96" x14ac:dyDescent="0.2">
      <c r="A140" s="17" t="s">
        <v>108</v>
      </c>
      <c r="B140" s="1" t="s">
        <v>143</v>
      </c>
      <c r="C140" s="16"/>
    </row>
    <row r="141" spans="1:3" ht="96" x14ac:dyDescent="0.2">
      <c r="A141" s="17" t="s">
        <v>109</v>
      </c>
      <c r="B141" s="1" t="s">
        <v>143</v>
      </c>
      <c r="C141" s="16"/>
    </row>
    <row r="142" spans="1:3" ht="32" x14ac:dyDescent="0.2">
      <c r="A142" s="17" t="s">
        <v>110</v>
      </c>
      <c r="B142" s="1" t="s">
        <v>143</v>
      </c>
      <c r="C142" s="16"/>
    </row>
    <row r="143" spans="1:3" x14ac:dyDescent="0.2">
      <c r="A143" s="7"/>
    </row>
    <row r="144" spans="1:3" ht="20" x14ac:dyDescent="0.2">
      <c r="A144" s="190" t="s">
        <v>1</v>
      </c>
      <c r="B144" s="191"/>
      <c r="C144" s="192"/>
    </row>
    <row r="146" spans="1:3" ht="35.25" customHeight="1" x14ac:dyDescent="0.2">
      <c r="A146" s="180" t="s">
        <v>111</v>
      </c>
      <c r="B146" s="180"/>
      <c r="C146" s="180"/>
    </row>
    <row r="147" spans="1:3" ht="16" x14ac:dyDescent="0.2">
      <c r="A147" s="38"/>
    </row>
    <row r="148" spans="1:3" ht="16" x14ac:dyDescent="0.2">
      <c r="A148" s="39" t="s">
        <v>13</v>
      </c>
      <c r="B148" s="12" t="s">
        <v>14</v>
      </c>
      <c r="C148" s="37"/>
    </row>
    <row r="149" spans="1:3" ht="64" x14ac:dyDescent="0.2">
      <c r="A149" s="22" t="s">
        <v>112</v>
      </c>
      <c r="B149" s="1" t="s">
        <v>143</v>
      </c>
      <c r="C149" s="16"/>
    </row>
    <row r="150" spans="1:3" ht="48" x14ac:dyDescent="0.2">
      <c r="A150" s="22" t="s">
        <v>113</v>
      </c>
      <c r="B150" s="1" t="s">
        <v>143</v>
      </c>
      <c r="C150" s="16"/>
    </row>
    <row r="151" spans="1:3" ht="32" x14ac:dyDescent="0.2">
      <c r="A151" s="14" t="s">
        <v>114</v>
      </c>
      <c r="B151" s="1" t="s">
        <v>143</v>
      </c>
      <c r="C151" s="16"/>
    </row>
    <row r="152" spans="1:3" ht="32" x14ac:dyDescent="0.2">
      <c r="A152" s="14" t="s">
        <v>115</v>
      </c>
      <c r="B152" s="1" t="s">
        <v>143</v>
      </c>
      <c r="C152" s="16"/>
    </row>
    <row r="153" spans="1:3" ht="32" x14ac:dyDescent="0.2">
      <c r="A153" s="14" t="s">
        <v>116</v>
      </c>
      <c r="B153" s="1" t="s">
        <v>143</v>
      </c>
      <c r="C153" s="16"/>
    </row>
    <row r="154" spans="1:3" ht="80" x14ac:dyDescent="0.2">
      <c r="A154" s="17" t="s">
        <v>117</v>
      </c>
      <c r="B154" s="1" t="s">
        <v>143</v>
      </c>
      <c r="C154" s="16"/>
    </row>
    <row r="155" spans="1:3" ht="80" x14ac:dyDescent="0.2">
      <c r="A155" s="14" t="s">
        <v>118</v>
      </c>
      <c r="B155" s="1" t="s">
        <v>143</v>
      </c>
      <c r="C155" s="16"/>
    </row>
    <row r="156" spans="1:3" ht="64" x14ac:dyDescent="0.2">
      <c r="A156" s="14" t="s">
        <v>119</v>
      </c>
      <c r="B156" s="1" t="s">
        <v>143</v>
      </c>
      <c r="C156" s="16"/>
    </row>
    <row r="157" spans="1:3" ht="16" x14ac:dyDescent="0.2">
      <c r="A157" s="14" t="s">
        <v>120</v>
      </c>
      <c r="B157" s="1" t="s">
        <v>143</v>
      </c>
      <c r="C157" s="16"/>
    </row>
    <row r="158" spans="1:3" x14ac:dyDescent="0.2">
      <c r="A158" s="7"/>
    </row>
    <row r="159" spans="1:3" ht="37.5" customHeight="1" x14ac:dyDescent="0.2">
      <c r="A159" s="180" t="s">
        <v>121</v>
      </c>
      <c r="B159" s="180"/>
      <c r="C159" s="180"/>
    </row>
    <row r="160" spans="1:3" x14ac:dyDescent="0.2">
      <c r="A160" s="7"/>
    </row>
    <row r="161" spans="1:3" ht="16" x14ac:dyDescent="0.2">
      <c r="A161" s="30" t="s">
        <v>13</v>
      </c>
      <c r="B161" s="12" t="s">
        <v>14</v>
      </c>
      <c r="C161" s="40"/>
    </row>
    <row r="162" spans="1:3" ht="48" x14ac:dyDescent="0.2">
      <c r="A162" s="17" t="s">
        <v>122</v>
      </c>
      <c r="B162" s="1" t="s">
        <v>143</v>
      </c>
      <c r="C162" s="15"/>
    </row>
    <row r="163" spans="1:3" ht="64" x14ac:dyDescent="0.2">
      <c r="A163" s="17" t="s">
        <v>123</v>
      </c>
      <c r="B163" s="1" t="s">
        <v>143</v>
      </c>
      <c r="C163" s="15"/>
    </row>
    <row r="164" spans="1:3" ht="32" x14ac:dyDescent="0.2">
      <c r="A164" s="27" t="s">
        <v>124</v>
      </c>
      <c r="B164" s="1" t="s">
        <v>143</v>
      </c>
      <c r="C164" s="15"/>
    </row>
    <row r="165" spans="1:3" ht="80" x14ac:dyDescent="0.2">
      <c r="A165" s="17" t="s">
        <v>125</v>
      </c>
      <c r="B165" s="1" t="s">
        <v>143</v>
      </c>
      <c r="C165" s="15"/>
    </row>
    <row r="166" spans="1:3" ht="48" x14ac:dyDescent="0.2">
      <c r="A166" s="17" t="s">
        <v>126</v>
      </c>
      <c r="B166" s="1" t="s">
        <v>143</v>
      </c>
      <c r="C166" s="15"/>
    </row>
    <row r="167" spans="1:3" ht="64" x14ac:dyDescent="0.2">
      <c r="A167" s="17" t="s">
        <v>127</v>
      </c>
      <c r="B167" s="1" t="s">
        <v>143</v>
      </c>
      <c r="C167" s="15"/>
    </row>
    <row r="168" spans="1:3" x14ac:dyDescent="0.2">
      <c r="A168" s="7"/>
    </row>
    <row r="169" spans="1:3" ht="36.75" customHeight="1" x14ac:dyDescent="0.2">
      <c r="A169" s="180" t="s">
        <v>128</v>
      </c>
      <c r="B169" s="180"/>
      <c r="C169" s="180"/>
    </row>
    <row r="170" spans="1:3" x14ac:dyDescent="0.2">
      <c r="A170" s="7"/>
    </row>
    <row r="171" spans="1:3" ht="16" x14ac:dyDescent="0.2">
      <c r="A171" s="39" t="s">
        <v>13</v>
      </c>
      <c r="B171" s="12" t="s">
        <v>14</v>
      </c>
      <c r="C171" s="40"/>
    </row>
    <row r="172" spans="1:3" ht="32" x14ac:dyDescent="0.2">
      <c r="A172" s="17" t="s">
        <v>129</v>
      </c>
      <c r="B172" s="1" t="s">
        <v>143</v>
      </c>
      <c r="C172" s="16"/>
    </row>
    <row r="173" spans="1:3" ht="16" x14ac:dyDescent="0.2">
      <c r="A173" s="17" t="s">
        <v>130</v>
      </c>
      <c r="B173" s="1" t="s">
        <v>143</v>
      </c>
      <c r="C173" s="16"/>
    </row>
    <row r="174" spans="1:3" ht="32" x14ac:dyDescent="0.2">
      <c r="A174" s="17" t="s">
        <v>131</v>
      </c>
      <c r="B174" s="1" t="s">
        <v>143</v>
      </c>
      <c r="C174" s="16"/>
    </row>
    <row r="175" spans="1:3" ht="32" x14ac:dyDescent="0.2">
      <c r="A175" s="17" t="s">
        <v>132</v>
      </c>
      <c r="B175" s="1" t="s">
        <v>143</v>
      </c>
      <c r="C175" s="16"/>
    </row>
    <row r="176" spans="1:3" ht="32" x14ac:dyDescent="0.2">
      <c r="A176" s="17" t="s">
        <v>133</v>
      </c>
      <c r="B176" s="1" t="s">
        <v>143</v>
      </c>
      <c r="C176" s="16"/>
    </row>
    <row r="177" spans="1:3" ht="32" x14ac:dyDescent="0.2">
      <c r="A177" s="17" t="s">
        <v>134</v>
      </c>
      <c r="B177" s="1" t="s">
        <v>143</v>
      </c>
      <c r="C177" s="16"/>
    </row>
    <row r="179" spans="1:3" ht="20" x14ac:dyDescent="0.2">
      <c r="A179" s="194" t="s">
        <v>156</v>
      </c>
      <c r="B179" s="195"/>
      <c r="C179" s="196"/>
    </row>
    <row r="181" spans="1:3" ht="20.25" customHeight="1" x14ac:dyDescent="0.2">
      <c r="A181" s="197" t="s">
        <v>157</v>
      </c>
      <c r="B181" s="197"/>
      <c r="C181" s="197"/>
    </row>
    <row r="183" spans="1:3" x14ac:dyDescent="0.2">
      <c r="A183" s="91" t="s">
        <v>13</v>
      </c>
      <c r="B183" s="92" t="s">
        <v>14</v>
      </c>
      <c r="C183" s="15"/>
    </row>
    <row r="184" spans="1:3" ht="64" x14ac:dyDescent="0.2">
      <c r="A184" s="14" t="s">
        <v>158</v>
      </c>
      <c r="B184" s="1" t="s">
        <v>143</v>
      </c>
      <c r="C184" s="15"/>
    </row>
    <row r="185" spans="1:3" ht="48" x14ac:dyDescent="0.2">
      <c r="A185" s="14" t="s">
        <v>159</v>
      </c>
      <c r="B185" s="1" t="s">
        <v>143</v>
      </c>
      <c r="C185" s="15"/>
    </row>
    <row r="186" spans="1:3" ht="32" x14ac:dyDescent="0.2">
      <c r="A186" s="14" t="s">
        <v>160</v>
      </c>
      <c r="B186" s="1" t="s">
        <v>143</v>
      </c>
      <c r="C186" s="15"/>
    </row>
    <row r="187" spans="1:3" ht="32" x14ac:dyDescent="0.2">
      <c r="A187" s="14" t="s">
        <v>161</v>
      </c>
      <c r="B187" s="1" t="s">
        <v>143</v>
      </c>
      <c r="C187" s="15"/>
    </row>
    <row r="188" spans="1:3" ht="64" x14ac:dyDescent="0.2">
      <c r="A188" s="14" t="s">
        <v>162</v>
      </c>
      <c r="B188" s="1" t="s">
        <v>143</v>
      </c>
      <c r="C188" s="15"/>
    </row>
    <row r="189" spans="1:3" ht="16" x14ac:dyDescent="0.2">
      <c r="A189" s="14" t="s">
        <v>163</v>
      </c>
      <c r="B189" s="1" t="s">
        <v>143</v>
      </c>
      <c r="C189" s="15"/>
    </row>
    <row r="190" spans="1:3" ht="32" x14ac:dyDescent="0.2">
      <c r="A190" s="14" t="s">
        <v>164</v>
      </c>
      <c r="B190" s="1" t="s">
        <v>143</v>
      </c>
      <c r="C190" s="15"/>
    </row>
    <row r="191" spans="1:3" ht="80" x14ac:dyDescent="0.2">
      <c r="A191" s="14" t="s">
        <v>165</v>
      </c>
      <c r="B191" s="1" t="s">
        <v>143</v>
      </c>
      <c r="C191" s="15"/>
    </row>
    <row r="192" spans="1:3" ht="64" x14ac:dyDescent="0.2">
      <c r="A192" s="14" t="s">
        <v>166</v>
      </c>
      <c r="B192" s="1" t="s">
        <v>143</v>
      </c>
      <c r="C192" s="15"/>
    </row>
    <row r="195" spans="1:3" x14ac:dyDescent="0.2">
      <c r="A195" s="198" t="s">
        <v>167</v>
      </c>
      <c r="B195" s="198"/>
      <c r="C195" s="198"/>
    </row>
    <row r="197" spans="1:3" x14ac:dyDescent="0.2">
      <c r="A197" s="91" t="s">
        <v>13</v>
      </c>
      <c r="B197" s="92" t="s">
        <v>14</v>
      </c>
      <c r="C197" s="15"/>
    </row>
    <row r="198" spans="1:3" ht="64" x14ac:dyDescent="0.2">
      <c r="A198" s="17" t="s">
        <v>168</v>
      </c>
      <c r="B198" s="1" t="s">
        <v>143</v>
      </c>
      <c r="C198" s="15"/>
    </row>
    <row r="199" spans="1:3" ht="80" x14ac:dyDescent="0.2">
      <c r="A199" s="17" t="s">
        <v>169</v>
      </c>
      <c r="B199" s="1" t="s">
        <v>143</v>
      </c>
      <c r="C199" s="15"/>
    </row>
    <row r="200" spans="1:3" ht="48" x14ac:dyDescent="0.2">
      <c r="A200" s="17" t="s">
        <v>170</v>
      </c>
      <c r="B200" s="1" t="s">
        <v>143</v>
      </c>
      <c r="C200" s="15"/>
    </row>
    <row r="201" spans="1:3" ht="64" x14ac:dyDescent="0.2">
      <c r="A201" s="17" t="s">
        <v>171</v>
      </c>
      <c r="B201" s="1" t="s">
        <v>143</v>
      </c>
      <c r="C201" s="15"/>
    </row>
    <row r="202" spans="1:3" ht="64" x14ac:dyDescent="0.2">
      <c r="A202" s="17" t="s">
        <v>172</v>
      </c>
      <c r="B202" s="1" t="s">
        <v>143</v>
      </c>
      <c r="C202" s="15"/>
    </row>
    <row r="203" spans="1:3" ht="32" x14ac:dyDescent="0.2">
      <c r="A203" s="17" t="s">
        <v>173</v>
      </c>
      <c r="B203" s="1" t="s">
        <v>143</v>
      </c>
      <c r="C203" s="15"/>
    </row>
    <row r="204" spans="1:3" ht="32" x14ac:dyDescent="0.2">
      <c r="A204" s="17" t="s">
        <v>174</v>
      </c>
      <c r="B204" s="1" t="s">
        <v>143</v>
      </c>
      <c r="C204" s="15"/>
    </row>
    <row r="205" spans="1:3" ht="48" x14ac:dyDescent="0.2">
      <c r="A205" s="17" t="s">
        <v>175</v>
      </c>
      <c r="B205" s="1" t="s">
        <v>143</v>
      </c>
      <c r="C205" s="15"/>
    </row>
    <row r="206" spans="1:3" ht="112" x14ac:dyDescent="0.2">
      <c r="A206" s="17" t="s">
        <v>176</v>
      </c>
      <c r="B206" s="1" t="s">
        <v>143</v>
      </c>
      <c r="C206" s="15"/>
    </row>
    <row r="208" spans="1:3" x14ac:dyDescent="0.2">
      <c r="A208" s="199" t="s">
        <v>177</v>
      </c>
      <c r="B208" s="199"/>
      <c r="C208" s="199"/>
    </row>
    <row r="210" spans="1:3" x14ac:dyDescent="0.2">
      <c r="A210" s="91" t="s">
        <v>13</v>
      </c>
      <c r="B210" s="93" t="s">
        <v>14</v>
      </c>
      <c r="C210" s="15"/>
    </row>
    <row r="211" spans="1:3" ht="16" x14ac:dyDescent="0.2">
      <c r="A211" s="17" t="s">
        <v>178</v>
      </c>
      <c r="B211" s="1" t="s">
        <v>143</v>
      </c>
      <c r="C211" s="15"/>
    </row>
    <row r="212" spans="1:3" ht="48" x14ac:dyDescent="0.2">
      <c r="A212" s="17" t="s">
        <v>179</v>
      </c>
      <c r="B212" s="1" t="s">
        <v>143</v>
      </c>
      <c r="C212" s="15"/>
    </row>
    <row r="213" spans="1:3" ht="32" x14ac:dyDescent="0.2">
      <c r="A213" s="17" t="s">
        <v>180</v>
      </c>
      <c r="B213" s="1" t="s">
        <v>143</v>
      </c>
      <c r="C213" s="15"/>
    </row>
    <row r="214" spans="1:3" ht="48" x14ac:dyDescent="0.2">
      <c r="A214" s="17" t="s">
        <v>181</v>
      </c>
      <c r="B214" s="1" t="s">
        <v>143</v>
      </c>
      <c r="C214" s="15"/>
    </row>
    <row r="215" spans="1:3" ht="96" x14ac:dyDescent="0.2">
      <c r="A215" s="17" t="s">
        <v>182</v>
      </c>
      <c r="B215" s="1" t="s">
        <v>143</v>
      </c>
      <c r="C215" s="15"/>
    </row>
    <row r="216" spans="1:3" ht="96" x14ac:dyDescent="0.2">
      <c r="A216" s="17" t="s">
        <v>183</v>
      </c>
      <c r="B216" s="1" t="s">
        <v>143</v>
      </c>
      <c r="C216" s="15"/>
    </row>
    <row r="217" spans="1:3" ht="64" x14ac:dyDescent="0.2">
      <c r="A217" s="17" t="s">
        <v>184</v>
      </c>
      <c r="B217" s="1" t="s">
        <v>143</v>
      </c>
      <c r="C217" s="15"/>
    </row>
    <row r="218" spans="1:3" ht="32" x14ac:dyDescent="0.2">
      <c r="A218" s="17" t="s">
        <v>185</v>
      </c>
      <c r="B218" s="1" t="s">
        <v>143</v>
      </c>
      <c r="C218" s="15"/>
    </row>
    <row r="219" spans="1:3" ht="32" x14ac:dyDescent="0.2">
      <c r="A219" s="17" t="s">
        <v>186</v>
      </c>
      <c r="B219" s="1" t="s">
        <v>143</v>
      </c>
      <c r="C219" s="15"/>
    </row>
    <row r="220" spans="1:3" ht="32" x14ac:dyDescent="0.2">
      <c r="A220" s="17" t="s">
        <v>187</v>
      </c>
      <c r="B220" s="1" t="s">
        <v>143</v>
      </c>
      <c r="C220" s="15"/>
    </row>
    <row r="221" spans="1:3" ht="48" x14ac:dyDescent="0.2">
      <c r="A221" s="17" t="s">
        <v>188</v>
      </c>
      <c r="B221" s="1" t="s">
        <v>143</v>
      </c>
      <c r="C221" s="15"/>
    </row>
    <row r="222" spans="1:3" ht="32" x14ac:dyDescent="0.2">
      <c r="A222" s="94" t="s">
        <v>189</v>
      </c>
      <c r="B222" s="1" t="s">
        <v>143</v>
      </c>
      <c r="C222" s="95"/>
    </row>
    <row r="223" spans="1:3" ht="80" x14ac:dyDescent="0.2">
      <c r="A223" s="14" t="s">
        <v>190</v>
      </c>
      <c r="B223" s="1" t="s">
        <v>143</v>
      </c>
      <c r="C223" s="15"/>
    </row>
    <row r="224" spans="1:3" x14ac:dyDescent="0.2">
      <c r="A224" s="6"/>
      <c r="B224" s="6"/>
      <c r="C224" s="6"/>
    </row>
    <row r="225" spans="1:3" ht="29.25" customHeight="1" x14ac:dyDescent="0.2">
      <c r="A225" s="200" t="s">
        <v>191</v>
      </c>
      <c r="B225" s="200"/>
      <c r="C225" s="200"/>
    </row>
    <row r="226" spans="1:3" x14ac:dyDescent="0.2">
      <c r="A226" s="6"/>
      <c r="B226" s="6"/>
      <c r="C226" s="6"/>
    </row>
    <row r="227" spans="1:3" x14ac:dyDescent="0.2">
      <c r="A227" s="91" t="s">
        <v>13</v>
      </c>
      <c r="B227" s="92" t="s">
        <v>14</v>
      </c>
      <c r="C227" s="15"/>
    </row>
    <row r="228" spans="1:3" x14ac:dyDescent="0.2">
      <c r="A228" s="96" t="s">
        <v>192</v>
      </c>
      <c r="B228" s="1" t="s">
        <v>143</v>
      </c>
      <c r="C228" s="15"/>
    </row>
    <row r="229" spans="1:3" x14ac:dyDescent="0.2">
      <c r="A229" s="96" t="s">
        <v>193</v>
      </c>
      <c r="B229" s="1" t="s">
        <v>143</v>
      </c>
      <c r="C229" s="15"/>
    </row>
    <row r="230" spans="1:3" ht="32" x14ac:dyDescent="0.2">
      <c r="A230" s="17" t="s">
        <v>194</v>
      </c>
      <c r="B230" s="1" t="s">
        <v>143</v>
      </c>
      <c r="C230" s="15"/>
    </row>
    <row r="231" spans="1:3" ht="32" x14ac:dyDescent="0.2">
      <c r="A231" s="17" t="s">
        <v>195</v>
      </c>
      <c r="B231" s="1" t="s">
        <v>143</v>
      </c>
      <c r="C231" s="15"/>
    </row>
    <row r="232" spans="1:3" ht="48" x14ac:dyDescent="0.2">
      <c r="A232" s="17" t="s">
        <v>196</v>
      </c>
      <c r="B232" s="1" t="s">
        <v>143</v>
      </c>
      <c r="C232" s="15"/>
    </row>
    <row r="233" spans="1:3" ht="32" x14ac:dyDescent="0.2">
      <c r="A233" s="94" t="s">
        <v>197</v>
      </c>
      <c r="B233" s="1" t="s">
        <v>143</v>
      </c>
      <c r="C233" s="95"/>
    </row>
    <row r="234" spans="1:3" x14ac:dyDescent="0.2">
      <c r="A234" s="97"/>
      <c r="B234" s="97"/>
      <c r="C234" s="97"/>
    </row>
    <row r="235" spans="1:3" ht="33" customHeight="1" x14ac:dyDescent="0.2">
      <c r="A235" s="200" t="s">
        <v>198</v>
      </c>
      <c r="B235" s="200"/>
      <c r="C235" s="200"/>
    </row>
    <row r="236" spans="1:3" x14ac:dyDescent="0.2">
      <c r="A236" s="6"/>
      <c r="B236" s="6"/>
      <c r="C236" s="6"/>
    </row>
    <row r="237" spans="1:3" x14ac:dyDescent="0.2">
      <c r="A237" s="91" t="s">
        <v>13</v>
      </c>
      <c r="B237" s="92" t="s">
        <v>199</v>
      </c>
      <c r="C237" s="15"/>
    </row>
    <row r="238" spans="1:3" ht="32" x14ac:dyDescent="0.2">
      <c r="A238" s="14" t="s">
        <v>200</v>
      </c>
      <c r="B238" s="1" t="s">
        <v>143</v>
      </c>
      <c r="C238" s="15"/>
    </row>
    <row r="239" spans="1:3" x14ac:dyDescent="0.2">
      <c r="A239" s="98" t="s">
        <v>201</v>
      </c>
      <c r="B239" s="1" t="s">
        <v>143</v>
      </c>
      <c r="C239" s="15"/>
    </row>
    <row r="240" spans="1:3" x14ac:dyDescent="0.2">
      <c r="A240" s="98" t="s">
        <v>202</v>
      </c>
      <c r="B240" s="1" t="s">
        <v>143</v>
      </c>
      <c r="C240" s="15"/>
    </row>
    <row r="241" spans="1:3" ht="16" x14ac:dyDescent="0.2">
      <c r="A241" s="14" t="s">
        <v>203</v>
      </c>
      <c r="B241" s="1" t="s">
        <v>143</v>
      </c>
      <c r="C241" s="15"/>
    </row>
    <row r="242" spans="1:3" ht="32" x14ac:dyDescent="0.2">
      <c r="A242" s="17" t="s">
        <v>204</v>
      </c>
      <c r="B242" s="1" t="s">
        <v>143</v>
      </c>
      <c r="C242" s="15"/>
    </row>
    <row r="243" spans="1:3" ht="48" x14ac:dyDescent="0.2">
      <c r="A243" s="14" t="s">
        <v>205</v>
      </c>
      <c r="B243" s="1" t="s">
        <v>143</v>
      </c>
      <c r="C243" s="15"/>
    </row>
    <row r="244" spans="1:3" ht="32" x14ac:dyDescent="0.2">
      <c r="A244" s="14" t="s">
        <v>206</v>
      </c>
      <c r="B244" s="1" t="s">
        <v>143</v>
      </c>
      <c r="C244" s="15"/>
    </row>
    <row r="245" spans="1:3" ht="32" x14ac:dyDescent="0.2">
      <c r="A245" s="99" t="s">
        <v>207</v>
      </c>
      <c r="B245" s="1" t="s">
        <v>143</v>
      </c>
      <c r="C245" s="95"/>
    </row>
    <row r="246" spans="1:3" x14ac:dyDescent="0.2">
      <c r="A246" s="97"/>
      <c r="B246" s="97"/>
      <c r="C246" s="97"/>
    </row>
    <row r="247" spans="1:3" ht="44.25" customHeight="1" x14ac:dyDescent="0.2">
      <c r="A247" s="200" t="s">
        <v>208</v>
      </c>
      <c r="B247" s="200"/>
      <c r="C247" s="200"/>
    </row>
    <row r="249" spans="1:3" x14ac:dyDescent="0.2">
      <c r="A249" s="100" t="s">
        <v>13</v>
      </c>
      <c r="B249" s="101" t="s">
        <v>14</v>
      </c>
      <c r="C249" s="15"/>
    </row>
    <row r="250" spans="1:3" ht="64" x14ac:dyDescent="0.2">
      <c r="A250" s="14" t="s">
        <v>209</v>
      </c>
      <c r="B250" s="1" t="s">
        <v>143</v>
      </c>
      <c r="C250" s="15"/>
    </row>
    <row r="251" spans="1:3" ht="32" x14ac:dyDescent="0.2">
      <c r="A251" s="14" t="s">
        <v>210</v>
      </c>
      <c r="B251" s="1" t="s">
        <v>143</v>
      </c>
      <c r="C251" s="15"/>
    </row>
    <row r="252" spans="1:3" ht="48" x14ac:dyDescent="0.2">
      <c r="A252" s="14" t="s">
        <v>211</v>
      </c>
      <c r="B252" s="1" t="s">
        <v>143</v>
      </c>
      <c r="C252" s="15"/>
    </row>
    <row r="253" spans="1:3" ht="48" x14ac:dyDescent="0.2">
      <c r="A253" s="14" t="s">
        <v>212</v>
      </c>
      <c r="B253" s="1" t="s">
        <v>143</v>
      </c>
      <c r="C253" s="15"/>
    </row>
    <row r="254" spans="1:3" ht="32" x14ac:dyDescent="0.2">
      <c r="A254" s="14" t="s">
        <v>213</v>
      </c>
      <c r="B254" s="1" t="s">
        <v>143</v>
      </c>
      <c r="C254" s="15"/>
    </row>
    <row r="255" spans="1:3" ht="32" x14ac:dyDescent="0.2">
      <c r="A255" s="14" t="s">
        <v>214</v>
      </c>
      <c r="B255" s="1" t="s">
        <v>143</v>
      </c>
      <c r="C255" s="15"/>
    </row>
    <row r="256" spans="1:3" ht="64" x14ac:dyDescent="0.2">
      <c r="A256" s="14" t="s">
        <v>215</v>
      </c>
      <c r="B256" s="1" t="s">
        <v>143</v>
      </c>
      <c r="C256" s="15"/>
    </row>
    <row r="257" spans="1:3" ht="16" x14ac:dyDescent="0.2">
      <c r="A257" s="17" t="s">
        <v>216</v>
      </c>
      <c r="B257" s="1" t="s">
        <v>143</v>
      </c>
      <c r="C257" s="15"/>
    </row>
    <row r="258" spans="1:3" ht="32" x14ac:dyDescent="0.2">
      <c r="A258" s="17" t="s">
        <v>217</v>
      </c>
      <c r="B258" s="1" t="s">
        <v>143</v>
      </c>
      <c r="C258" s="15"/>
    </row>
    <row r="259" spans="1:3" x14ac:dyDescent="0.2">
      <c r="A259" s="6"/>
      <c r="B259" s="102"/>
      <c r="C259" s="6"/>
    </row>
    <row r="260" spans="1:3" ht="32.25" customHeight="1" x14ac:dyDescent="0.2">
      <c r="A260" s="200" t="s">
        <v>218</v>
      </c>
      <c r="B260" s="200"/>
      <c r="C260" s="200"/>
    </row>
    <row r="262" spans="1:3" x14ac:dyDescent="0.2">
      <c r="A262" s="91" t="s">
        <v>13</v>
      </c>
      <c r="B262" s="93" t="s">
        <v>14</v>
      </c>
      <c r="C262" s="15"/>
    </row>
    <row r="263" spans="1:3" ht="32" x14ac:dyDescent="0.2">
      <c r="A263" s="17" t="s">
        <v>219</v>
      </c>
      <c r="B263" s="1" t="s">
        <v>143</v>
      </c>
      <c r="C263" s="15"/>
    </row>
    <row r="264" spans="1:3" ht="48" x14ac:dyDescent="0.2">
      <c r="A264" s="14" t="s">
        <v>220</v>
      </c>
      <c r="B264" s="1" t="s">
        <v>143</v>
      </c>
      <c r="C264" s="15"/>
    </row>
    <row r="265" spans="1:3" ht="48" x14ac:dyDescent="0.2">
      <c r="A265" s="14" t="s">
        <v>221</v>
      </c>
      <c r="B265" s="1" t="s">
        <v>143</v>
      </c>
      <c r="C265" s="15"/>
    </row>
    <row r="266" spans="1:3" ht="32" x14ac:dyDescent="0.2">
      <c r="A266" s="14" t="s">
        <v>222</v>
      </c>
      <c r="B266" s="1" t="s">
        <v>143</v>
      </c>
      <c r="C266" s="15"/>
    </row>
    <row r="267" spans="1:3" ht="69.75" customHeight="1" x14ac:dyDescent="0.2">
      <c r="A267" s="14" t="s">
        <v>223</v>
      </c>
      <c r="B267" s="1" t="s">
        <v>143</v>
      </c>
      <c r="C267" s="15"/>
    </row>
    <row r="268" spans="1:3" hidden="1" x14ac:dyDescent="0.2">
      <c r="A268" s="6"/>
      <c r="B268" s="6"/>
      <c r="C268" s="6"/>
    </row>
    <row r="269" spans="1:3" ht="48" customHeight="1" x14ac:dyDescent="0.2">
      <c r="A269" s="217" t="s">
        <v>224</v>
      </c>
      <c r="B269" s="217"/>
      <c r="C269" s="217"/>
    </row>
    <row r="270" spans="1:3" x14ac:dyDescent="0.2">
      <c r="A270" s="6"/>
      <c r="B270" s="6"/>
      <c r="C270" s="6"/>
    </row>
    <row r="271" spans="1:3" x14ac:dyDescent="0.2">
      <c r="A271" s="91" t="s">
        <v>13</v>
      </c>
      <c r="B271" s="92" t="s">
        <v>14</v>
      </c>
      <c r="C271" s="15"/>
    </row>
    <row r="272" spans="1:3" ht="32" x14ac:dyDescent="0.2">
      <c r="A272" s="14" t="s">
        <v>225</v>
      </c>
      <c r="B272" s="1" t="s">
        <v>143</v>
      </c>
      <c r="C272" s="15"/>
    </row>
    <row r="273" spans="1:3" ht="80" x14ac:dyDescent="0.2">
      <c r="A273" s="14" t="s">
        <v>226</v>
      </c>
      <c r="B273" s="1" t="s">
        <v>143</v>
      </c>
      <c r="C273" s="15"/>
    </row>
    <row r="274" spans="1:3" ht="32" x14ac:dyDescent="0.2">
      <c r="A274" s="17" t="s">
        <v>227</v>
      </c>
      <c r="B274" s="1" t="s">
        <v>143</v>
      </c>
      <c r="C274" s="15"/>
    </row>
    <row r="275" spans="1:3" ht="64" x14ac:dyDescent="0.2">
      <c r="A275" s="17" t="s">
        <v>228</v>
      </c>
      <c r="B275" s="1" t="s">
        <v>143</v>
      </c>
      <c r="C275" s="15"/>
    </row>
    <row r="276" spans="1:3" ht="32" x14ac:dyDescent="0.2">
      <c r="A276" s="99" t="s">
        <v>229</v>
      </c>
      <c r="B276" s="1" t="s">
        <v>143</v>
      </c>
      <c r="C276" s="95"/>
    </row>
    <row r="277" spans="1:3" x14ac:dyDescent="0.2">
      <c r="A277" s="97"/>
      <c r="B277" s="97"/>
      <c r="C277" s="97"/>
    </row>
    <row r="278" spans="1:3" ht="33.75" customHeight="1" x14ac:dyDescent="0.2">
      <c r="A278" s="216" t="s">
        <v>230</v>
      </c>
      <c r="B278" s="216"/>
      <c r="C278" s="216"/>
    </row>
    <row r="280" spans="1:3" x14ac:dyDescent="0.2">
      <c r="A280" s="91" t="s">
        <v>13</v>
      </c>
      <c r="B280" s="92" t="s">
        <v>14</v>
      </c>
      <c r="C280" s="15"/>
    </row>
    <row r="281" spans="1:3" ht="32" x14ac:dyDescent="0.2">
      <c r="A281" s="17" t="s">
        <v>231</v>
      </c>
      <c r="B281" s="1" t="s">
        <v>143</v>
      </c>
      <c r="C281" s="15"/>
    </row>
    <row r="282" spans="1:3" ht="32" x14ac:dyDescent="0.2">
      <c r="A282" s="17" t="s">
        <v>232</v>
      </c>
      <c r="B282" s="1" t="s">
        <v>143</v>
      </c>
      <c r="C282" s="15"/>
    </row>
    <row r="283" spans="1:3" ht="32" x14ac:dyDescent="0.2">
      <c r="A283" s="17" t="s">
        <v>233</v>
      </c>
      <c r="B283" s="1" t="s">
        <v>143</v>
      </c>
      <c r="C283" s="15"/>
    </row>
    <row r="284" spans="1:3" ht="48" x14ac:dyDescent="0.2">
      <c r="A284" s="17" t="s">
        <v>234</v>
      </c>
      <c r="B284" s="1" t="s">
        <v>143</v>
      </c>
      <c r="C284" s="15"/>
    </row>
    <row r="285" spans="1:3" ht="32" x14ac:dyDescent="0.2">
      <c r="A285" s="17" t="s">
        <v>235</v>
      </c>
      <c r="B285" s="1" t="s">
        <v>143</v>
      </c>
      <c r="C285" s="15"/>
    </row>
    <row r="286" spans="1:3" ht="32" x14ac:dyDescent="0.2">
      <c r="A286" s="17" t="s">
        <v>236</v>
      </c>
      <c r="B286" s="1" t="s">
        <v>143</v>
      </c>
      <c r="C286" s="15"/>
    </row>
    <row r="287" spans="1:3" ht="32" x14ac:dyDescent="0.2">
      <c r="A287" s="103" t="s">
        <v>237</v>
      </c>
      <c r="B287" s="1" t="s">
        <v>143</v>
      </c>
      <c r="C287" s="15"/>
    </row>
    <row r="289" spans="1:3" x14ac:dyDescent="0.2">
      <c r="A289" s="201" t="s">
        <v>3</v>
      </c>
      <c r="B289" s="202"/>
      <c r="C289" s="203"/>
    </row>
    <row r="290" spans="1:3" x14ac:dyDescent="0.2">
      <c r="A290" s="204"/>
      <c r="B290" s="205"/>
      <c r="C290" s="206"/>
    </row>
    <row r="292" spans="1:3" ht="29.25" customHeight="1" x14ac:dyDescent="0.2">
      <c r="A292" s="200" t="s">
        <v>238</v>
      </c>
      <c r="B292" s="200"/>
      <c r="C292" s="200"/>
    </row>
    <row r="294" spans="1:3" x14ac:dyDescent="0.2">
      <c r="A294" s="91" t="s">
        <v>13</v>
      </c>
      <c r="B294" s="93" t="s">
        <v>14</v>
      </c>
      <c r="C294" s="15"/>
    </row>
    <row r="295" spans="1:3" ht="48" x14ac:dyDescent="0.2">
      <c r="A295" s="14" t="s">
        <v>239</v>
      </c>
      <c r="B295" s="1" t="s">
        <v>143</v>
      </c>
      <c r="C295" s="15"/>
    </row>
    <row r="296" spans="1:3" ht="16" x14ac:dyDescent="0.2">
      <c r="A296" s="14" t="s">
        <v>240</v>
      </c>
      <c r="B296" s="1" t="s">
        <v>143</v>
      </c>
      <c r="C296" s="15"/>
    </row>
    <row r="297" spans="1:3" ht="48" x14ac:dyDescent="0.2">
      <c r="A297" s="14" t="s">
        <v>241</v>
      </c>
      <c r="B297" s="1" t="s">
        <v>143</v>
      </c>
      <c r="C297" s="15"/>
    </row>
    <row r="298" spans="1:3" ht="32" x14ac:dyDescent="0.2">
      <c r="A298" s="17" t="s">
        <v>242</v>
      </c>
      <c r="B298" s="1" t="s">
        <v>143</v>
      </c>
      <c r="C298" s="15"/>
    </row>
    <row r="299" spans="1:3" ht="48" x14ac:dyDescent="0.2">
      <c r="A299" s="14" t="s">
        <v>243</v>
      </c>
      <c r="B299" s="1" t="s">
        <v>143</v>
      </c>
      <c r="C299" s="15"/>
    </row>
    <row r="300" spans="1:3" x14ac:dyDescent="0.2">
      <c r="A300" s="6"/>
      <c r="B300" s="102"/>
      <c r="C300" s="6"/>
    </row>
    <row r="301" spans="1:3" x14ac:dyDescent="0.2">
      <c r="A301" s="207" t="s">
        <v>154</v>
      </c>
      <c r="B301" s="208"/>
      <c r="C301" s="209"/>
    </row>
    <row r="302" spans="1:3" x14ac:dyDescent="0.2">
      <c r="A302" s="210"/>
      <c r="B302" s="211"/>
      <c r="C302" s="212"/>
    </row>
    <row r="303" spans="1:3" x14ac:dyDescent="0.2">
      <c r="A303" s="213"/>
      <c r="B303" s="214"/>
      <c r="C303" s="215"/>
    </row>
    <row r="305" spans="1:3" ht="50.25" customHeight="1" x14ac:dyDescent="0.2">
      <c r="A305" s="216" t="s">
        <v>244</v>
      </c>
      <c r="B305" s="216"/>
      <c r="C305" s="216"/>
    </row>
    <row r="307" spans="1:3" x14ac:dyDescent="0.2">
      <c r="A307" s="91" t="s">
        <v>13</v>
      </c>
      <c r="B307" s="93" t="s">
        <v>14</v>
      </c>
      <c r="C307" s="15"/>
    </row>
    <row r="308" spans="1:3" ht="32" x14ac:dyDescent="0.2">
      <c r="A308" s="17" t="s">
        <v>245</v>
      </c>
      <c r="B308" s="1" t="s">
        <v>143</v>
      </c>
      <c r="C308" s="15"/>
    </row>
    <row r="309" spans="1:3" ht="16" x14ac:dyDescent="0.2">
      <c r="A309" s="17" t="s">
        <v>246</v>
      </c>
      <c r="B309" s="1" t="s">
        <v>143</v>
      </c>
      <c r="C309" s="15"/>
    </row>
    <row r="310" spans="1:3" ht="32" x14ac:dyDescent="0.2">
      <c r="A310" s="17" t="s">
        <v>247</v>
      </c>
      <c r="B310" s="1" t="s">
        <v>143</v>
      </c>
      <c r="C310" s="15"/>
    </row>
    <row r="311" spans="1:3" ht="48" x14ac:dyDescent="0.2">
      <c r="A311" s="14" t="s">
        <v>248</v>
      </c>
      <c r="B311" s="1" t="s">
        <v>143</v>
      </c>
      <c r="C311" s="15"/>
    </row>
    <row r="312" spans="1:3" ht="80" x14ac:dyDescent="0.2">
      <c r="A312" s="14" t="s">
        <v>249</v>
      </c>
      <c r="B312" s="1" t="s">
        <v>143</v>
      </c>
      <c r="C312" s="15"/>
    </row>
    <row r="313" spans="1:3" ht="32" x14ac:dyDescent="0.2">
      <c r="A313" s="17" t="s">
        <v>250</v>
      </c>
      <c r="B313" s="1" t="s">
        <v>143</v>
      </c>
      <c r="C313" s="15"/>
    </row>
    <row r="314" spans="1:3" ht="48" x14ac:dyDescent="0.2">
      <c r="A314" s="99" t="s">
        <v>251</v>
      </c>
      <c r="B314" s="1" t="s">
        <v>143</v>
      </c>
      <c r="C314" s="95"/>
    </row>
    <row r="315" spans="1:3" x14ac:dyDescent="0.2">
      <c r="A315" s="97"/>
      <c r="B315" s="97"/>
      <c r="C315" s="97"/>
    </row>
  </sheetData>
  <sheetProtection algorithmName="SHA-512" hashValue="zMeKyPZIg3kbiLD9BHzqIfiNb0eT2tZhY4lJJmGP+4ke+IxIAvLW/CGI+UjJvn3q7POmS+mVTjebXUEXFec8JQ==" saltValue="nAP0/zIoZnce0TlYz7V6Ig==" spinCount="100000" sheet="1" objects="1" scenarios="1" selectLockedCells="1"/>
  <protectedRanges>
    <protectedRange algorithmName="SHA-512" hashValue="/yAJXfVJ7l0WLJgTVj4i9zWWw3f/iE56tcxjLfxCtq4j4NHqfiWZQVNQY0hUNVIdGvEWU/ZWIQYtA98SpBfMDA==" saltValue="6BXRbrqERsdvB/yNAPYMUA==" spinCount="100000" sqref="B15:B28 B33:B37 B42:B46 B51:B58 B67:B79 B87:B97 B107:B118 B125:B130 B137:B142 B149:B157 B162:B167 B172:B177 B184:B192 B198:B206 B211:B223 B228:B233 B238:B245 B250:B258 B263:B267 B272:B276 B281:B287 B295:B299 B308:B314" name="Results_1_1"/>
  </protectedRanges>
  <mergeCells count="33">
    <mergeCell ref="A289:C290"/>
    <mergeCell ref="A292:C292"/>
    <mergeCell ref="A301:C303"/>
    <mergeCell ref="A305:C305"/>
    <mergeCell ref="A235:C235"/>
    <mergeCell ref="A247:C247"/>
    <mergeCell ref="A260:C260"/>
    <mergeCell ref="A269:C269"/>
    <mergeCell ref="A278:C278"/>
    <mergeCell ref="A179:C179"/>
    <mergeCell ref="A181:C181"/>
    <mergeCell ref="A195:C195"/>
    <mergeCell ref="A208:C208"/>
    <mergeCell ref="A225:C225"/>
    <mergeCell ref="A169:C169"/>
    <mergeCell ref="A104:C104"/>
    <mergeCell ref="A122:C122"/>
    <mergeCell ref="A134:C134"/>
    <mergeCell ref="A144:C144"/>
    <mergeCell ref="A146:C146"/>
    <mergeCell ref="A159:C159"/>
    <mergeCell ref="A84:C84"/>
    <mergeCell ref="A1:C1"/>
    <mergeCell ref="A2:C2"/>
    <mergeCell ref="A9:C9"/>
    <mergeCell ref="A10:C10"/>
    <mergeCell ref="A12:C12"/>
    <mergeCell ref="A30:C30"/>
    <mergeCell ref="A39:C39"/>
    <mergeCell ref="A48:C48"/>
    <mergeCell ref="A60:C60"/>
    <mergeCell ref="A62:C62"/>
    <mergeCell ref="A64:C64"/>
  </mergeCells>
  <dataValidations count="1">
    <dataValidation type="list" showInputMessage="1" showErrorMessage="1" sqref="B15:B28 B33:B37 B42:B46 B51:B58 B67:B79 B87:B97 B107:B118 B125:B130 B137:B142 B149:B157 B162:B167 B172:B177 B184:B192 B198:B206 B211:B223 B228:B233 B238:B245 B250:B258 B263:B267 B272:B276 B281:B287 B295:B299 B308:B314" xr:uid="{00000000-0002-0000-0800-000000000000}">
      <formula1>"y,n"</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20</vt:i4>
      </vt:variant>
    </vt:vector>
  </HeadingPairs>
  <TitlesOfParts>
    <vt:vector size="20" baseType="lpstr">
      <vt:lpstr>Overview of the template</vt:lpstr>
      <vt:lpstr>Class 1</vt:lpstr>
      <vt:lpstr>Class 2</vt:lpstr>
      <vt:lpstr>Class 3</vt:lpstr>
      <vt:lpstr>Class 4</vt:lpstr>
      <vt:lpstr>Class 5</vt:lpstr>
      <vt:lpstr>Class 6</vt:lpstr>
      <vt:lpstr>Class 7</vt:lpstr>
      <vt:lpstr>Class 8</vt:lpstr>
      <vt:lpstr>Class 9</vt:lpstr>
      <vt:lpstr>Class 10</vt:lpstr>
      <vt:lpstr>Class 11</vt:lpstr>
      <vt:lpstr>Class 12</vt:lpstr>
      <vt:lpstr>Class 13</vt:lpstr>
      <vt:lpstr>Class 14</vt:lpstr>
      <vt:lpstr>Class 15</vt:lpstr>
      <vt:lpstr>Class 16</vt:lpstr>
      <vt:lpstr>Aggregated scores</vt:lpstr>
      <vt:lpstr>Physical environment</vt:lpstr>
      <vt:lpstr>EHS Fidelity Tool template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Rodney Oien</dc:creator>
  <cp:lastModifiedBy>Victoria Jones</cp:lastModifiedBy>
  <dcterms:created xsi:type="dcterms:W3CDTF">2019-02-25T19:08:26Z</dcterms:created>
  <dcterms:modified xsi:type="dcterms:W3CDTF">2020-01-06T14:35:17Z</dcterms:modified>
</cp:coreProperties>
</file>